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D:\DOCUMENTS\ДОКУМЕНТИ РФУ\2018\ВИКОНАННЯ\ДОДАТКИ\2018 рік\"/>
    </mc:Choice>
  </mc:AlternateContent>
  <bookViews>
    <workbookView xWindow="60" yWindow="-240" windowWidth="9690" windowHeight="6480"/>
  </bookViews>
  <sheets>
    <sheet name="Дод2" sheetId="29" r:id="rId1"/>
  </sheets>
  <definedNames>
    <definedName name="Масив">#REF!</definedName>
    <definedName name="_xlnm.Print_Area" localSheetId="0">Дод2!$A$1:$Q$53</definedName>
  </definedNames>
  <calcPr calcId="152511"/>
</workbook>
</file>

<file path=xl/calcChain.xml><?xml version="1.0" encoding="utf-8"?>
<calcChain xmlns="http://schemas.openxmlformats.org/spreadsheetml/2006/main">
  <c r="M16" i="29" l="1"/>
  <c r="K19" i="29" l="1"/>
  <c r="G36" i="29"/>
  <c r="C51" i="29" l="1"/>
  <c r="L19" i="29" l="1"/>
  <c r="O19" i="29"/>
  <c r="F36" i="29" l="1"/>
  <c r="H27" i="29"/>
  <c r="K11" i="29"/>
  <c r="K12" i="29"/>
  <c r="K13" i="29"/>
  <c r="K14" i="29"/>
  <c r="K15" i="29"/>
  <c r="K16" i="29"/>
  <c r="K17" i="29"/>
  <c r="K18" i="29"/>
  <c r="K20" i="29"/>
  <c r="J36" i="29"/>
  <c r="P36" i="29" s="1"/>
  <c r="I36" i="29"/>
  <c r="I51" i="29" s="1"/>
  <c r="H11" i="29"/>
  <c r="H12" i="29"/>
  <c r="Q12" i="29" s="1"/>
  <c r="H13" i="29"/>
  <c r="H14" i="29"/>
  <c r="H15" i="29"/>
  <c r="H16" i="29"/>
  <c r="H17" i="29"/>
  <c r="H18" i="29"/>
  <c r="H19" i="29"/>
  <c r="H20" i="29"/>
  <c r="H30" i="29"/>
  <c r="H28" i="29"/>
  <c r="E12" i="29"/>
  <c r="E13" i="29"/>
  <c r="N13" i="29" s="1"/>
  <c r="E14" i="29"/>
  <c r="N14" i="29" s="1"/>
  <c r="E15" i="29"/>
  <c r="E16" i="29"/>
  <c r="E17" i="29"/>
  <c r="E18" i="29"/>
  <c r="N18" i="29" s="1"/>
  <c r="E19" i="29"/>
  <c r="N19" i="29" s="1"/>
  <c r="E20" i="29"/>
  <c r="E21" i="29"/>
  <c r="E22" i="29"/>
  <c r="E30" i="29"/>
  <c r="E11" i="29"/>
  <c r="E28" i="29"/>
  <c r="N28" i="29" s="1"/>
  <c r="D36" i="29"/>
  <c r="D51" i="29" s="1"/>
  <c r="C36" i="29"/>
  <c r="K49" i="29"/>
  <c r="E49" i="29"/>
  <c r="E40" i="29"/>
  <c r="N40" i="29" s="1"/>
  <c r="K39" i="29"/>
  <c r="E39" i="29"/>
  <c r="N39" i="29" s="1"/>
  <c r="K38" i="29"/>
  <c r="E38" i="29"/>
  <c r="P49" i="29"/>
  <c r="P48" i="29"/>
  <c r="P47" i="29"/>
  <c r="P46" i="29"/>
  <c r="P45" i="29"/>
  <c r="P44" i="29"/>
  <c r="P43" i="29"/>
  <c r="P42" i="29"/>
  <c r="P26" i="29"/>
  <c r="P25" i="29"/>
  <c r="P24" i="29"/>
  <c r="P23" i="29"/>
  <c r="P22" i="29"/>
  <c r="P21" i="29"/>
  <c r="P20" i="29"/>
  <c r="P19" i="29"/>
  <c r="M48" i="29"/>
  <c r="M47" i="29"/>
  <c r="L47" i="29"/>
  <c r="M46" i="29"/>
  <c r="L46" i="29"/>
  <c r="M45" i="29"/>
  <c r="L45" i="29"/>
  <c r="M44" i="29"/>
  <c r="L44" i="29"/>
  <c r="M43" i="29"/>
  <c r="L43" i="29"/>
  <c r="M42" i="29"/>
  <c r="L42" i="29"/>
  <c r="M40" i="29"/>
  <c r="L40" i="29"/>
  <c r="L39" i="29"/>
  <c r="L38" i="29"/>
  <c r="M19" i="29"/>
  <c r="M17" i="29"/>
  <c r="E41" i="29"/>
  <c r="Q22" i="29"/>
  <c r="Q21" i="29"/>
  <c r="M15" i="29"/>
  <c r="M14" i="29"/>
  <c r="P11" i="29"/>
  <c r="O22" i="29"/>
  <c r="K50" i="29"/>
  <c r="E50" i="29"/>
  <c r="N50" i="29" s="1"/>
  <c r="K48" i="29"/>
  <c r="E48" i="29"/>
  <c r="N48" i="29" s="1"/>
  <c r="K47" i="29"/>
  <c r="N47" i="29"/>
  <c r="K46" i="29"/>
  <c r="N46" i="29"/>
  <c r="K45" i="29"/>
  <c r="N45" i="29"/>
  <c r="K44" i="29"/>
  <c r="N44" i="29"/>
  <c r="N43" i="29"/>
  <c r="K42" i="29"/>
  <c r="N42" i="29" s="1"/>
  <c r="N26" i="29"/>
  <c r="N25" i="29"/>
  <c r="N24" i="29"/>
  <c r="N23" i="29"/>
  <c r="N17" i="29"/>
  <c r="N15" i="29"/>
  <c r="N12" i="29"/>
  <c r="N11" i="29"/>
  <c r="M50" i="29"/>
  <c r="M13" i="29"/>
  <c r="M11" i="29"/>
  <c r="L50" i="29"/>
  <c r="L18" i="29"/>
  <c r="L17" i="29"/>
  <c r="L16" i="29"/>
  <c r="L15" i="29"/>
  <c r="L14" i="29"/>
  <c r="L13" i="29"/>
  <c r="L12" i="29"/>
  <c r="L11" i="29"/>
  <c r="O11" i="29"/>
  <c r="L32" i="29"/>
  <c r="L31" i="29"/>
  <c r="E32" i="29"/>
  <c r="E31" i="29"/>
  <c r="H49" i="29"/>
  <c r="O49" i="29"/>
  <c r="G51" i="29"/>
  <c r="F51" i="29"/>
  <c r="H48" i="29"/>
  <c r="O48" i="29"/>
  <c r="K41" i="29"/>
  <c r="P13" i="29"/>
  <c r="O13" i="29"/>
  <c r="H50" i="29"/>
  <c r="Q50" i="29" s="1"/>
  <c r="H47" i="29"/>
  <c r="Q47" i="29" s="1"/>
  <c r="H46" i="29"/>
  <c r="Q46" i="29" s="1"/>
  <c r="H45" i="29"/>
  <c r="Q45" i="29" s="1"/>
  <c r="H44" i="29"/>
  <c r="Q44" i="29" s="1"/>
  <c r="H42" i="29"/>
  <c r="H41" i="29"/>
  <c r="Q41" i="29" s="1"/>
  <c r="H39" i="29"/>
  <c r="H38" i="29"/>
  <c r="H37" i="29"/>
  <c r="H35" i="29"/>
  <c r="H34" i="29"/>
  <c r="H33" i="29"/>
  <c r="H32" i="29"/>
  <c r="H31" i="29"/>
  <c r="O44" i="29"/>
  <c r="O45" i="29"/>
  <c r="O47" i="29"/>
  <c r="O50" i="29"/>
  <c r="Q42" i="29"/>
  <c r="O41" i="29"/>
  <c r="K32" i="29"/>
  <c r="Q39" i="29"/>
  <c r="O39" i="29"/>
  <c r="Q38" i="29"/>
  <c r="O38" i="29"/>
  <c r="K33" i="29"/>
  <c r="Q33" i="29" s="1"/>
  <c r="O33" i="29"/>
  <c r="O12" i="29"/>
  <c r="P12" i="29"/>
  <c r="O14" i="29"/>
  <c r="P14" i="29"/>
  <c r="Q14" i="29"/>
  <c r="O16" i="29"/>
  <c r="P16" i="29"/>
  <c r="O17" i="29"/>
  <c r="Q17" i="29"/>
  <c r="O18" i="29"/>
  <c r="Q18" i="29"/>
  <c r="O31" i="29"/>
  <c r="K31" i="29"/>
  <c r="Q31" i="29" s="1"/>
  <c r="K34" i="29"/>
  <c r="K35" i="29"/>
  <c r="H51" i="29" l="1"/>
  <c r="Q13" i="29"/>
  <c r="N16" i="29"/>
  <c r="E51" i="29"/>
  <c r="L51" i="29"/>
  <c r="Q16" i="29"/>
  <c r="M36" i="29"/>
  <c r="J51" i="29"/>
  <c r="P51" i="29" s="1"/>
  <c r="Q49" i="29"/>
  <c r="N38" i="29"/>
  <c r="O36" i="29"/>
  <c r="L36" i="29"/>
  <c r="E36" i="29"/>
  <c r="Q20" i="29"/>
  <c r="K36" i="29"/>
  <c r="Q48" i="29"/>
  <c r="H36" i="29"/>
  <c r="Q36" i="29" s="1"/>
  <c r="O51" i="29"/>
  <c r="N36" i="29"/>
  <c r="Q11" i="29"/>
  <c r="M51" i="29" l="1"/>
  <c r="K51" i="29"/>
  <c r="N51" i="29" l="1"/>
  <c r="Q51" i="29"/>
</calcChain>
</file>

<file path=xl/sharedStrings.xml><?xml version="1.0" encoding="utf-8"?>
<sst xmlns="http://schemas.openxmlformats.org/spreadsheetml/2006/main" count="92" uniqueCount="74">
  <si>
    <t>Код</t>
  </si>
  <si>
    <t>Разом</t>
  </si>
  <si>
    <t>Видатки бюджету за функціональною структурою (за шестизначним кодом)</t>
  </si>
  <si>
    <t>Всього</t>
  </si>
  <si>
    <t>Державне управління</t>
  </si>
  <si>
    <t>120000</t>
  </si>
  <si>
    <t>Фізична культура і спорт</t>
  </si>
  <si>
    <t>Резервний фонд</t>
  </si>
  <si>
    <t>Загальні видатки</t>
  </si>
  <si>
    <t>Спеціальні видатки</t>
  </si>
  <si>
    <t>250903</t>
  </si>
  <si>
    <t>Надання бюджетних позичок</t>
  </si>
  <si>
    <t>250904</t>
  </si>
  <si>
    <t>Повернення бюджетних позичок</t>
  </si>
  <si>
    <t>Додаток 2</t>
  </si>
  <si>
    <t>Освіта</t>
  </si>
  <si>
    <t>Соціальний захист та соціальне забезпечення</t>
  </si>
  <si>
    <t>Культура і мистецтво</t>
  </si>
  <si>
    <t>Засоби масової інформації</t>
  </si>
  <si>
    <t>Інші видатки</t>
  </si>
  <si>
    <t>до рішення  районної ради</t>
  </si>
  <si>
    <t>100000</t>
  </si>
  <si>
    <t>Житлово-комунальне господарство</t>
  </si>
  <si>
    <t>250319</t>
  </si>
  <si>
    <t>Додаткова дотація з державного бюджету місцевим  бюджетам на зебезпечення  здійснення видатків на оплату  праці працівників бюджетних установ відповідно до встановлених чинним законодавством умов оплати праці та розміру мінімальної заробітної плати</t>
  </si>
  <si>
    <t>Охорона здоровя</t>
  </si>
  <si>
    <t>Голова районної ради</t>
  </si>
  <si>
    <t>1000</t>
  </si>
  <si>
    <t>0100</t>
  </si>
  <si>
    <t>2000</t>
  </si>
  <si>
    <t>3000</t>
  </si>
  <si>
    <t>4000</t>
  </si>
  <si>
    <t>5000</t>
  </si>
  <si>
    <t>8600</t>
  </si>
  <si>
    <t xml:space="preserve">Відсоток виконання до затверджених показників </t>
  </si>
  <si>
    <t xml:space="preserve">Затверджено з урахуванням змін  на 2018 рік </t>
  </si>
  <si>
    <t>9770</t>
  </si>
  <si>
    <t>Інші субвенціїз місцевого бюджету</t>
  </si>
  <si>
    <t>9410</t>
  </si>
  <si>
    <t>Субвенція з місцевого  на здійснення переданих видатків у сфері охорони здоров"я  за рахунок медичної субвенції</t>
  </si>
  <si>
    <t>9130</t>
  </si>
  <si>
    <t>Дотація з  місцевого  бюджету  на здійснення  переданих з державного бюджету видатків з утримання  закладів  освіти  та охорони здоров"я за рахунок  відповідної  додаткової субвенції з державного бюджету</t>
  </si>
  <si>
    <t>9570</t>
  </si>
  <si>
    <t>Субвенція з місцевого бюджету на здійснення заходів  щодо  соціально-економічного розвитку окремих територій  за рахунок  залишку коштів  відповідної субвенції  з державного бюджету,що утворився на кінець 2017 року</t>
  </si>
  <si>
    <t>9800</t>
  </si>
  <si>
    <t>Субвенція з місцевого бюджету державному бюджету на виконання  програм соціально-економічного розвитку регіонів</t>
  </si>
  <si>
    <t>8700</t>
  </si>
  <si>
    <t xml:space="preserve">Міжбюджетні трансферти </t>
  </si>
  <si>
    <t>7300</t>
  </si>
  <si>
    <t>7600</t>
  </si>
  <si>
    <t>Будівництво та регіональний розвиткок</t>
  </si>
  <si>
    <t>Інші  програми та заходи,пов"язані з економічною діяльністю</t>
  </si>
  <si>
    <t>7400</t>
  </si>
  <si>
    <t>Транспорт та транспортна інфраструктура, дорожнє господарство</t>
  </si>
  <si>
    <t>О.ТКАЧЕНКО</t>
  </si>
  <si>
    <t>Відхилення касових видатків за 9 місяців 2018 року до касових видатків за 2017 рік</t>
  </si>
  <si>
    <t>25000</t>
  </si>
  <si>
    <t>9500</t>
  </si>
  <si>
    <t>250000,00</t>
  </si>
  <si>
    <t>Субвенція з місцевого бюджету  іншим місцевим бюджетам на здійснення  програм соціально-економічного розвитку регіонів за рахунок коштів ,які надаються з державного бюджету</t>
  </si>
  <si>
    <t>б.100%</t>
  </si>
  <si>
    <t>Інші програми та заходи пов"язані з економічною діяльністю</t>
  </si>
  <si>
    <t>8100</t>
  </si>
  <si>
    <t>Захист населення і територій від надзвичайних ситуацій техногенного та природного характеру</t>
  </si>
  <si>
    <t>8300</t>
  </si>
  <si>
    <t>Охорона навколишнього природного середовища</t>
  </si>
  <si>
    <t xml:space="preserve">Касові видатки за  2017 рк </t>
  </si>
  <si>
    <t xml:space="preserve">Касові видатки за 2018 рік </t>
  </si>
  <si>
    <t>8500</t>
  </si>
  <si>
    <t>Видатки районного бюджету за 2018 рік за функціональною структурою</t>
  </si>
  <si>
    <t>340291</t>
  </si>
  <si>
    <t>250000</t>
  </si>
  <si>
    <t>Нерозподілені трансферти з державного бюджету</t>
  </si>
  <si>
    <t>від 22.02.2019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</si>
</sst>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0"/>
      <name val="Times"/>
      <charset val="204"/>
    </font>
    <font>
      <sz val="12"/>
      <name val="Times New Roman Cyr"/>
      <family val="1"/>
      <charset val="204"/>
    </font>
    <font>
      <sz val="10"/>
      <name val="Times New Roman Cyr"/>
      <charset val="204"/>
    </font>
    <font>
      <b/>
      <sz val="14"/>
      <name val="Times New Roman Cyr"/>
      <family val="1"/>
      <charset val="204"/>
    </font>
    <font>
      <b/>
      <sz val="14"/>
      <name val="Times New Roman Cyr"/>
      <charset val="204"/>
    </font>
    <font>
      <sz val="10"/>
      <name val="Arial Cyr"/>
      <charset val="204"/>
    </font>
    <font>
      <sz val="14"/>
      <name val="Times New Roman Cyr"/>
      <family val="1"/>
      <charset val="204"/>
    </font>
    <font>
      <sz val="14"/>
      <name val="Times New Roman Cyr"/>
      <charset val="204"/>
    </font>
    <font>
      <sz val="14"/>
      <name val="Times New Roman"/>
      <family val="1"/>
    </font>
    <font>
      <sz val="14"/>
      <name val="Times New Roman"/>
      <family val="1"/>
      <charset val="204"/>
    </font>
    <font>
      <sz val="14"/>
      <color indexed="10"/>
      <name val="Times New Roman CYR"/>
      <charset val="204"/>
    </font>
    <font>
      <b/>
      <sz val="16"/>
      <name val="Times New Roman Cyr"/>
      <family val="1"/>
      <charset val="204"/>
    </font>
    <font>
      <sz val="14"/>
      <color rgb="FFFF0000"/>
      <name val="Times New Roman Cyr"/>
      <charset val="204"/>
    </font>
    <font>
      <sz val="14"/>
      <color rgb="FFFF0000"/>
      <name val="Times New Roman Cyr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5" fillId="0" borderId="0"/>
  </cellStyleXfs>
  <cellXfs count="100">
    <xf numFmtId="0" fontId="0" fillId="0" borderId="0" xfId="0"/>
    <xf numFmtId="0" fontId="4" fillId="0" borderId="0" xfId="2" applyFont="1"/>
    <xf numFmtId="49" fontId="4" fillId="2" borderId="0" xfId="2" applyNumberFormat="1" applyFont="1" applyFill="1"/>
    <xf numFmtId="49" fontId="6" fillId="0" borderId="0" xfId="2" applyNumberFormat="1" applyFont="1" applyFill="1" applyBorder="1" applyAlignment="1"/>
    <xf numFmtId="0" fontId="6" fillId="0" borderId="0" xfId="2" applyFont="1" applyFill="1"/>
    <xf numFmtId="0" fontId="4" fillId="0" borderId="0" xfId="2" applyFont="1" applyFill="1"/>
    <xf numFmtId="0" fontId="6" fillId="0" borderId="0" xfId="2" applyFont="1"/>
    <xf numFmtId="49" fontId="6" fillId="0" borderId="0" xfId="2" applyNumberFormat="1" applyFont="1" applyFill="1" applyAlignment="1"/>
    <xf numFmtId="49" fontId="3" fillId="2" borderId="1" xfId="2" applyNumberFormat="1" applyFont="1" applyFill="1" applyBorder="1" applyAlignment="1">
      <alignment horizontal="center" vertical="center"/>
    </xf>
    <xf numFmtId="0" fontId="7" fillId="0" borderId="0" xfId="2" applyFont="1"/>
    <xf numFmtId="0" fontId="7" fillId="0" borderId="0" xfId="2" applyFont="1" applyAlignment="1">
      <alignment vertical="center"/>
    </xf>
    <xf numFmtId="49" fontId="7" fillId="2" borderId="1" xfId="2" applyNumberFormat="1" applyFont="1" applyFill="1" applyBorder="1" applyAlignment="1">
      <alignment vertical="center"/>
    </xf>
    <xf numFmtId="164" fontId="3" fillId="0" borderId="1" xfId="2" applyNumberFormat="1" applyFont="1" applyBorder="1" applyAlignment="1">
      <alignment horizontal="center" vertical="center"/>
    </xf>
    <xf numFmtId="164" fontId="6" fillId="0" borderId="1" xfId="2" applyNumberFormat="1" applyFont="1" applyBorder="1" applyAlignment="1">
      <alignment horizontal="center" vertical="center"/>
    </xf>
    <xf numFmtId="164" fontId="6" fillId="0" borderId="1" xfId="2" applyNumberFormat="1" applyFont="1" applyFill="1" applyBorder="1" applyAlignment="1">
      <alignment horizontal="center" vertical="center"/>
    </xf>
    <xf numFmtId="2" fontId="7" fillId="0" borderId="1" xfId="2" applyNumberFormat="1" applyFont="1" applyBorder="1" applyAlignment="1">
      <alignment horizontal="center" vertical="center"/>
    </xf>
    <xf numFmtId="2" fontId="3" fillId="0" borderId="1" xfId="2" applyNumberFormat="1" applyFont="1" applyBorder="1" applyAlignment="1">
      <alignment horizontal="center" vertical="center"/>
    </xf>
    <xf numFmtId="0" fontId="3" fillId="0" borderId="0" xfId="2" applyFont="1" applyAlignment="1">
      <alignment vertical="center"/>
    </xf>
    <xf numFmtId="164" fontId="7" fillId="0" borderId="1" xfId="2" applyNumberFormat="1" applyFont="1" applyBorder="1" applyAlignment="1">
      <alignment horizontal="center" vertical="center"/>
    </xf>
    <xf numFmtId="2" fontId="6" fillId="0" borderId="1" xfId="2" applyNumberFormat="1" applyFont="1" applyBorder="1" applyAlignment="1">
      <alignment horizontal="center" vertical="center"/>
    </xf>
    <xf numFmtId="49" fontId="7" fillId="0" borderId="1" xfId="2" applyNumberFormat="1" applyFont="1" applyFill="1" applyBorder="1" applyAlignment="1">
      <alignment vertical="center"/>
    </xf>
    <xf numFmtId="1" fontId="3" fillId="0" borderId="1" xfId="2" applyNumberFormat="1" applyFont="1" applyBorder="1" applyAlignment="1">
      <alignment horizontal="center" vertical="center"/>
    </xf>
    <xf numFmtId="2" fontId="3" fillId="0" borderId="1" xfId="2" applyNumberFormat="1" applyFont="1" applyFill="1" applyBorder="1" applyAlignment="1">
      <alignment horizontal="center" vertical="center"/>
    </xf>
    <xf numFmtId="49" fontId="7" fillId="0" borderId="1" xfId="2" applyNumberFormat="1" applyFont="1" applyFill="1" applyBorder="1" applyAlignment="1">
      <alignment vertical="center" wrapText="1"/>
    </xf>
    <xf numFmtId="49" fontId="7" fillId="3" borderId="1" xfId="2" applyNumberFormat="1" applyFont="1" applyFill="1" applyBorder="1" applyAlignment="1">
      <alignment vertical="center"/>
    </xf>
    <xf numFmtId="164" fontId="3" fillId="0" borderId="1" xfId="2" applyNumberFormat="1" applyFont="1" applyFill="1" applyBorder="1" applyAlignment="1">
      <alignment horizontal="center" vertical="center"/>
    </xf>
    <xf numFmtId="164" fontId="4" fillId="0" borderId="1" xfId="2" applyNumberFormat="1" applyFont="1" applyBorder="1" applyAlignment="1">
      <alignment horizontal="center" vertical="center"/>
    </xf>
    <xf numFmtId="49" fontId="4" fillId="0" borderId="1" xfId="2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 applyProtection="1">
      <alignment horizontal="left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0" fontId="9" fillId="0" borderId="1" xfId="3" applyFont="1" applyFill="1" applyBorder="1" applyAlignment="1">
      <alignment wrapText="1"/>
    </xf>
    <xf numFmtId="164" fontId="6" fillId="0" borderId="1" xfId="2" applyNumberFormat="1" applyFont="1" applyBorder="1" applyAlignment="1">
      <alignment horizontal="center" vertical="center" wrapText="1"/>
    </xf>
    <xf numFmtId="164" fontId="7" fillId="0" borderId="1" xfId="2" applyNumberFormat="1" applyFont="1" applyBorder="1" applyAlignment="1">
      <alignment horizontal="center" vertical="center" wrapText="1"/>
    </xf>
    <xf numFmtId="0" fontId="7" fillId="0" borderId="0" xfId="2" applyFont="1" applyFill="1" applyAlignment="1">
      <alignment vertical="center" wrapText="1"/>
    </xf>
    <xf numFmtId="0" fontId="7" fillId="0" borderId="0" xfId="2" applyFont="1" applyAlignment="1">
      <alignment vertical="center" wrapText="1"/>
    </xf>
    <xf numFmtId="164" fontId="4" fillId="0" borderId="1" xfId="2" applyNumberFormat="1" applyFont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wrapText="1"/>
    </xf>
    <xf numFmtId="49" fontId="7" fillId="0" borderId="1" xfId="2" applyNumberFormat="1" applyFont="1" applyFill="1" applyBorder="1" applyAlignment="1">
      <alignment wrapText="1"/>
    </xf>
    <xf numFmtId="164" fontId="6" fillId="0" borderId="1" xfId="2" applyNumberFormat="1" applyFont="1" applyFill="1" applyBorder="1" applyAlignment="1">
      <alignment horizontal="center" wrapText="1"/>
    </xf>
    <xf numFmtId="164" fontId="7" fillId="0" borderId="1" xfId="2" applyNumberFormat="1" applyFont="1" applyFill="1" applyBorder="1" applyAlignment="1">
      <alignment horizontal="center" wrapText="1"/>
    </xf>
    <xf numFmtId="0" fontId="7" fillId="0" borderId="0" xfId="2" applyFont="1" applyFill="1" applyAlignment="1">
      <alignment wrapText="1"/>
    </xf>
    <xf numFmtId="0" fontId="7" fillId="3" borderId="0" xfId="2" applyFont="1" applyFill="1" applyAlignment="1">
      <alignment wrapText="1"/>
    </xf>
    <xf numFmtId="49" fontId="7" fillId="2" borderId="1" xfId="2" applyNumberFormat="1" applyFont="1" applyFill="1" applyBorder="1" applyAlignment="1">
      <alignment horizontal="center" wrapText="1"/>
    </xf>
    <xf numFmtId="49" fontId="7" fillId="2" borderId="1" xfId="2" applyNumberFormat="1" applyFont="1" applyFill="1" applyBorder="1" applyAlignment="1">
      <alignment wrapText="1"/>
    </xf>
    <xf numFmtId="1" fontId="6" fillId="0" borderId="1" xfId="2" applyNumberFormat="1" applyFont="1" applyBorder="1" applyAlignment="1">
      <alignment horizontal="center" wrapText="1"/>
    </xf>
    <xf numFmtId="0" fontId="7" fillId="0" borderId="0" xfId="2" applyFont="1" applyAlignment="1">
      <alignment wrapText="1"/>
    </xf>
    <xf numFmtId="49" fontId="3" fillId="2" borderId="1" xfId="2" applyNumberFormat="1" applyFont="1" applyFill="1" applyBorder="1" applyAlignment="1">
      <alignment horizontal="center" wrapText="1"/>
    </xf>
    <xf numFmtId="164" fontId="3" fillId="0" borderId="1" xfId="2" applyNumberFormat="1" applyFont="1" applyBorder="1" applyAlignment="1">
      <alignment horizontal="center" wrapText="1"/>
    </xf>
    <xf numFmtId="0" fontId="3" fillId="0" borderId="0" xfId="2" applyFont="1" applyAlignment="1">
      <alignment wrapText="1"/>
    </xf>
    <xf numFmtId="49" fontId="4" fillId="2" borderId="1" xfId="2" applyNumberFormat="1" applyFont="1" applyFill="1" applyBorder="1" applyAlignment="1">
      <alignment wrapText="1"/>
    </xf>
    <xf numFmtId="49" fontId="4" fillId="2" borderId="1" xfId="2" applyNumberFormat="1" applyFont="1" applyFill="1" applyBorder="1" applyAlignment="1">
      <alignment horizontal="center" wrapText="1"/>
    </xf>
    <xf numFmtId="164" fontId="7" fillId="0" borderId="1" xfId="2" applyNumberFormat="1" applyFont="1" applyBorder="1" applyAlignment="1">
      <alignment horizontal="center" wrapText="1"/>
    </xf>
    <xf numFmtId="49" fontId="4" fillId="2" borderId="1" xfId="2" applyNumberFormat="1" applyFont="1" applyFill="1" applyBorder="1" applyAlignment="1">
      <alignment horizontal="center" vertical="center" wrapText="1"/>
    </xf>
    <xf numFmtId="49" fontId="6" fillId="2" borderId="1" xfId="2" applyNumberFormat="1" applyFont="1" applyFill="1" applyBorder="1" applyAlignment="1">
      <alignment vertical="center" wrapText="1"/>
    </xf>
    <xf numFmtId="1" fontId="6" fillId="0" borderId="1" xfId="2" applyNumberFormat="1" applyFont="1" applyBorder="1" applyAlignment="1">
      <alignment horizontal="center" vertical="center" wrapText="1"/>
    </xf>
    <xf numFmtId="2" fontId="6" fillId="0" borderId="1" xfId="2" applyNumberFormat="1" applyFont="1" applyBorder="1" applyAlignment="1">
      <alignment horizontal="center" vertical="center" wrapText="1"/>
    </xf>
    <xf numFmtId="2" fontId="7" fillId="0" borderId="1" xfId="2" applyNumberFormat="1" applyFont="1" applyBorder="1" applyAlignment="1">
      <alignment horizontal="center" vertical="center" wrapText="1"/>
    </xf>
    <xf numFmtId="1" fontId="7" fillId="0" borderId="1" xfId="2" applyNumberFormat="1" applyFont="1" applyBorder="1" applyAlignment="1">
      <alignment horizontal="center" vertical="center" wrapText="1"/>
    </xf>
    <xf numFmtId="164" fontId="6" fillId="0" borderId="1" xfId="2" applyNumberFormat="1" applyFont="1" applyBorder="1" applyAlignment="1">
      <alignment horizontal="center" wrapText="1"/>
    </xf>
    <xf numFmtId="2" fontId="6" fillId="0" borderId="1" xfId="2" applyNumberFormat="1" applyFont="1" applyBorder="1" applyAlignment="1">
      <alignment horizontal="center" wrapText="1"/>
    </xf>
    <xf numFmtId="1" fontId="7" fillId="0" borderId="1" xfId="2" applyNumberFormat="1" applyFont="1" applyBorder="1" applyAlignment="1">
      <alignment horizontal="center" wrapText="1"/>
    </xf>
    <xf numFmtId="0" fontId="10" fillId="0" borderId="0" xfId="2" applyFont="1" applyAlignment="1">
      <alignment wrapText="1"/>
    </xf>
    <xf numFmtId="49" fontId="3" fillId="2" borderId="1" xfId="2" applyNumberFormat="1" applyFont="1" applyFill="1" applyBorder="1" applyAlignment="1">
      <alignment horizontal="center"/>
    </xf>
    <xf numFmtId="164" fontId="3" fillId="0" borderId="1" xfId="2" applyNumberFormat="1" applyFont="1" applyBorder="1" applyAlignment="1">
      <alignment horizontal="center"/>
    </xf>
    <xf numFmtId="2" fontId="3" fillId="0" borderId="1" xfId="2" applyNumberFormat="1" applyFont="1" applyBorder="1" applyAlignment="1">
      <alignment horizontal="center"/>
    </xf>
    <xf numFmtId="0" fontId="3" fillId="0" borderId="0" xfId="2" applyFont="1"/>
    <xf numFmtId="49" fontId="7" fillId="2" borderId="0" xfId="2" applyNumberFormat="1" applyFont="1" applyFill="1" applyAlignment="1">
      <alignment horizontal="center"/>
    </xf>
    <xf numFmtId="49" fontId="7" fillId="2" borderId="0" xfId="2" applyNumberFormat="1" applyFont="1" applyFill="1"/>
    <xf numFmtId="49" fontId="7" fillId="2" borderId="1" xfId="2" applyNumberFormat="1" applyFont="1" applyFill="1" applyBorder="1" applyAlignment="1">
      <alignment vertical="center" wrapText="1"/>
    </xf>
    <xf numFmtId="49" fontId="12" fillId="2" borderId="1" xfId="2" applyNumberFormat="1" applyFont="1" applyFill="1" applyBorder="1" applyAlignment="1">
      <alignment wrapText="1"/>
    </xf>
    <xf numFmtId="0" fontId="13" fillId="2" borderId="1" xfId="2" applyNumberFormat="1" applyFont="1" applyFill="1" applyBorder="1" applyAlignment="1">
      <alignment horizontal="center" vertical="center" wrapText="1"/>
    </xf>
    <xf numFmtId="49" fontId="13" fillId="2" borderId="1" xfId="2" applyNumberFormat="1" applyFont="1" applyFill="1" applyBorder="1" applyAlignment="1">
      <alignment vertical="center" wrapText="1"/>
    </xf>
    <xf numFmtId="0" fontId="7" fillId="2" borderId="1" xfId="2" applyNumberFormat="1" applyFont="1" applyFill="1" applyBorder="1" applyAlignment="1">
      <alignment horizontal="center" wrapText="1"/>
    </xf>
    <xf numFmtId="0" fontId="6" fillId="2" borderId="1" xfId="2" applyNumberFormat="1" applyFont="1" applyFill="1" applyBorder="1" applyAlignment="1">
      <alignment horizontal="center" vertical="center" wrapText="1"/>
    </xf>
    <xf numFmtId="2" fontId="7" fillId="2" borderId="1" xfId="2" applyNumberFormat="1" applyFont="1" applyFill="1" applyBorder="1" applyAlignment="1">
      <alignment horizontal="center" wrapText="1"/>
    </xf>
    <xf numFmtId="49" fontId="6" fillId="2" borderId="1" xfId="2" applyNumberFormat="1" applyFont="1" applyFill="1" applyBorder="1" applyAlignment="1">
      <alignment horizontal="center" vertical="center" wrapText="1"/>
    </xf>
    <xf numFmtId="2" fontId="7" fillId="2" borderId="1" xfId="2" applyNumberFormat="1" applyFont="1" applyFill="1" applyBorder="1" applyAlignment="1">
      <alignment horizontal="center" vertical="center"/>
    </xf>
    <xf numFmtId="2" fontId="7" fillId="2" borderId="1" xfId="2" applyNumberFormat="1" applyFont="1" applyFill="1" applyBorder="1" applyAlignment="1">
      <alignment vertical="center"/>
    </xf>
    <xf numFmtId="2" fontId="7" fillId="2" borderId="1" xfId="2" applyNumberFormat="1" applyFont="1" applyFill="1" applyBorder="1" applyAlignment="1">
      <alignment vertical="center" wrapText="1"/>
    </xf>
    <xf numFmtId="2" fontId="6" fillId="2" borderId="1" xfId="2" applyNumberFormat="1" applyFont="1" applyFill="1" applyBorder="1" applyAlignment="1">
      <alignment vertical="center" wrapText="1"/>
    </xf>
    <xf numFmtId="2" fontId="8" fillId="0" borderId="1" xfId="1" applyNumberFormat="1" applyFont="1" applyBorder="1" applyAlignment="1" applyProtection="1">
      <alignment horizontal="left" vertical="center" wrapText="1"/>
    </xf>
    <xf numFmtId="2" fontId="7" fillId="0" borderId="1" xfId="2" applyNumberFormat="1" applyFont="1" applyFill="1" applyBorder="1" applyAlignment="1">
      <alignment horizontal="center" wrapText="1"/>
    </xf>
    <xf numFmtId="0" fontId="6" fillId="2" borderId="1" xfId="2" applyNumberFormat="1" applyFont="1" applyFill="1" applyBorder="1" applyAlignment="1">
      <alignment horizontal="center" wrapText="1"/>
    </xf>
    <xf numFmtId="49" fontId="6" fillId="2" borderId="1" xfId="2" applyNumberFormat="1" applyFont="1" applyFill="1" applyBorder="1" applyAlignment="1">
      <alignment wrapText="1"/>
    </xf>
    <xf numFmtId="2" fontId="7" fillId="0" borderId="1" xfId="2" applyNumberFormat="1" applyFont="1" applyFill="1" applyBorder="1" applyAlignment="1">
      <alignment wrapText="1"/>
    </xf>
    <xf numFmtId="2" fontId="7" fillId="2" borderId="1" xfId="2" applyNumberFormat="1" applyFont="1" applyFill="1" applyBorder="1" applyAlignment="1">
      <alignment wrapText="1"/>
    </xf>
    <xf numFmtId="164" fontId="6" fillId="3" borderId="1" xfId="2" applyNumberFormat="1" applyFont="1" applyFill="1" applyBorder="1" applyAlignment="1">
      <alignment horizontal="center" vertical="center"/>
    </xf>
    <xf numFmtId="2" fontId="6" fillId="0" borderId="1" xfId="2" applyNumberFormat="1" applyFont="1" applyFill="1" applyBorder="1" applyAlignment="1">
      <alignment horizontal="center" vertical="center"/>
    </xf>
    <xf numFmtId="2" fontId="6" fillId="3" borderId="1" xfId="2" applyNumberFormat="1" applyFont="1" applyFill="1" applyBorder="1" applyAlignment="1">
      <alignment horizontal="center" vertical="center"/>
    </xf>
    <xf numFmtId="164" fontId="6" fillId="0" borderId="1" xfId="2" applyNumberFormat="1" applyFont="1" applyFill="1" applyBorder="1" applyAlignment="1">
      <alignment horizontal="center" vertical="center" wrapText="1"/>
    </xf>
    <xf numFmtId="1" fontId="6" fillId="0" borderId="1" xfId="2" applyNumberFormat="1" applyFont="1" applyFill="1" applyBorder="1" applyAlignment="1">
      <alignment horizontal="center" wrapText="1"/>
    </xf>
    <xf numFmtId="1" fontId="6" fillId="0" borderId="1" xfId="2" applyNumberFormat="1" applyFont="1" applyFill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 wrapText="1"/>
    </xf>
    <xf numFmtId="0" fontId="3" fillId="0" borderId="2" xfId="2" applyFont="1" applyBorder="1" applyAlignment="1">
      <alignment horizontal="center" wrapText="1"/>
    </xf>
    <xf numFmtId="0" fontId="3" fillId="0" borderId="3" xfId="2" applyFont="1" applyBorder="1" applyAlignment="1">
      <alignment horizontal="center" wrapText="1"/>
    </xf>
    <xf numFmtId="0" fontId="3" fillId="0" borderId="4" xfId="2" applyFont="1" applyBorder="1" applyAlignment="1">
      <alignment horizontal="center" wrapText="1"/>
    </xf>
    <xf numFmtId="49" fontId="11" fillId="0" borderId="0" xfId="2" applyNumberFormat="1" applyFont="1" applyFill="1" applyAlignment="1">
      <alignment horizontal="center"/>
    </xf>
    <xf numFmtId="49" fontId="3" fillId="2" borderId="1" xfId="2" applyNumberFormat="1" applyFont="1" applyFill="1" applyBorder="1" applyAlignment="1">
      <alignment horizontal="center" vertical="center"/>
    </xf>
    <xf numFmtId="49" fontId="3" fillId="2" borderId="1" xfId="2" applyNumberFormat="1" applyFont="1" applyFill="1" applyBorder="1" applyAlignment="1">
      <alignment horizontal="center" vertical="center" wrapText="1"/>
    </xf>
    <xf numFmtId="0" fontId="3" fillId="0" borderId="1" xfId="2" applyFont="1" applyBorder="1" applyAlignment="1">
      <alignment horizontal="center"/>
    </xf>
  </cellXfs>
  <cellStyles count="4">
    <cellStyle name="Обычный" xfId="0" builtinId="0"/>
    <cellStyle name="Обычный_ZV1PIV98" xfId="1"/>
    <cellStyle name="Обычный_Дод_ 2_3_село" xfId="2"/>
    <cellStyle name="Обычный_Дод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AV52"/>
  <sheetViews>
    <sheetView tabSelected="1" zoomScale="90" zoomScaleNormal="90" zoomScaleSheetLayoutView="75" workbookViewId="0">
      <pane xSplit="2" ySplit="10" topLeftCell="L51" activePane="bottomRight" state="frozen"/>
      <selection pane="topRight" activeCell="C1" sqref="C1"/>
      <selection pane="bottomLeft" activeCell="A11" sqref="A11"/>
      <selection pane="bottomRight" activeCell="W10" sqref="W10"/>
    </sheetView>
  </sheetViews>
  <sheetFormatPr defaultRowHeight="18.75" x14ac:dyDescent="0.3"/>
  <cols>
    <col min="1" max="1" width="8.83203125" style="66" customWidth="1"/>
    <col min="2" max="2" width="57.1640625" style="67" customWidth="1"/>
    <col min="3" max="3" width="20.5" style="67" customWidth="1"/>
    <col min="4" max="4" width="18.33203125" style="67" customWidth="1"/>
    <col min="5" max="5" width="20.6640625" style="67" customWidth="1"/>
    <col min="6" max="6" width="20.33203125" style="9" customWidth="1"/>
    <col min="7" max="7" width="18.1640625" style="9" customWidth="1"/>
    <col min="8" max="9" width="21.5" style="9" customWidth="1"/>
    <col min="10" max="10" width="17.5" style="9" customWidth="1"/>
    <col min="11" max="11" width="23.6640625" style="9" customWidth="1"/>
    <col min="12" max="12" width="13.1640625" style="9" customWidth="1"/>
    <col min="13" max="13" width="13.83203125" style="9" customWidth="1"/>
    <col min="14" max="14" width="14.6640625" style="9" customWidth="1"/>
    <col min="15" max="15" width="10.33203125" style="9" customWidth="1"/>
    <col min="16" max="16" width="14" style="9" customWidth="1"/>
    <col min="17" max="17" width="13.33203125" style="9" customWidth="1"/>
    <col min="18" max="16384" width="9.33203125" style="9"/>
  </cols>
  <sheetData>
    <row r="1" spans="1:17" s="6" customFormat="1" x14ac:dyDescent="0.3">
      <c r="A1" s="3"/>
      <c r="B1" s="3"/>
      <c r="C1" s="3"/>
      <c r="D1" s="3"/>
      <c r="E1" s="3"/>
      <c r="F1" s="4"/>
      <c r="G1" s="4"/>
      <c r="H1" s="4"/>
      <c r="I1" s="4"/>
      <c r="J1" s="4"/>
      <c r="K1" s="4"/>
      <c r="L1" s="4"/>
      <c r="M1" s="4"/>
      <c r="N1" s="4"/>
      <c r="O1" s="5" t="s">
        <v>14</v>
      </c>
      <c r="P1" s="5"/>
      <c r="Q1" s="4"/>
    </row>
    <row r="2" spans="1:17" s="6" customFormat="1" x14ac:dyDescent="0.3">
      <c r="A2" s="3"/>
      <c r="B2" s="3"/>
      <c r="C2" s="3"/>
      <c r="D2" s="3"/>
      <c r="E2" s="3"/>
      <c r="F2" s="4"/>
      <c r="G2" s="4"/>
      <c r="H2" s="4"/>
      <c r="I2" s="4"/>
      <c r="J2" s="4"/>
      <c r="K2" s="4"/>
      <c r="L2" s="4"/>
      <c r="M2" s="4"/>
      <c r="N2" s="4"/>
      <c r="O2" s="5" t="s">
        <v>20</v>
      </c>
      <c r="P2" s="5"/>
      <c r="Q2" s="4"/>
    </row>
    <row r="3" spans="1:17" s="6" customFormat="1" x14ac:dyDescent="0.3">
      <c r="A3" s="3"/>
      <c r="B3" s="3"/>
      <c r="C3" s="3"/>
      <c r="D3" s="3"/>
      <c r="E3" s="3"/>
      <c r="F3" s="4"/>
      <c r="G3" s="4"/>
      <c r="H3" s="4"/>
      <c r="I3" s="4"/>
      <c r="J3" s="4"/>
      <c r="K3" s="4"/>
      <c r="L3" s="4"/>
      <c r="M3" s="4"/>
      <c r="N3" s="4"/>
      <c r="O3" s="5" t="s">
        <v>73</v>
      </c>
      <c r="P3" s="5"/>
      <c r="Q3" s="4"/>
    </row>
    <row r="4" spans="1:17" s="6" customFormat="1" x14ac:dyDescent="0.3">
      <c r="A4" s="7"/>
      <c r="B4" s="7"/>
      <c r="C4" s="7"/>
      <c r="D4" s="7"/>
      <c r="E4" s="7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</row>
    <row r="5" spans="1:17" s="6" customFormat="1" ht="20.25" x14ac:dyDescent="0.3">
      <c r="A5" s="96" t="s">
        <v>69</v>
      </c>
      <c r="B5" s="96"/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</row>
    <row r="6" spans="1:17" s="6" customFormat="1" x14ac:dyDescent="0.3">
      <c r="A6" s="7"/>
      <c r="B6" s="7"/>
      <c r="C6" s="7"/>
      <c r="D6" s="7"/>
      <c r="E6" s="7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1:17" s="6" customFormat="1" ht="79.5" customHeight="1" x14ac:dyDescent="0.3">
      <c r="A7" s="97" t="s">
        <v>0</v>
      </c>
      <c r="B7" s="98" t="s">
        <v>2</v>
      </c>
      <c r="C7" s="99" t="s">
        <v>66</v>
      </c>
      <c r="D7" s="99"/>
      <c r="E7" s="99"/>
      <c r="F7" s="93" t="s">
        <v>35</v>
      </c>
      <c r="G7" s="94"/>
      <c r="H7" s="95"/>
      <c r="I7" s="93" t="s">
        <v>67</v>
      </c>
      <c r="J7" s="94"/>
      <c r="K7" s="95"/>
      <c r="L7" s="93" t="s">
        <v>55</v>
      </c>
      <c r="M7" s="94"/>
      <c r="N7" s="95"/>
      <c r="O7" s="93" t="s">
        <v>34</v>
      </c>
      <c r="P7" s="94"/>
      <c r="Q7" s="95"/>
    </row>
    <row r="8" spans="1:17" ht="12.75" customHeight="1" x14ac:dyDescent="0.3">
      <c r="A8" s="97"/>
      <c r="B8" s="98"/>
      <c r="C8" s="92" t="s">
        <v>8</v>
      </c>
      <c r="D8" s="92" t="s">
        <v>9</v>
      </c>
      <c r="E8" s="92" t="s">
        <v>1</v>
      </c>
      <c r="F8" s="92" t="s">
        <v>8</v>
      </c>
      <c r="G8" s="92" t="s">
        <v>9</v>
      </c>
      <c r="H8" s="92" t="s">
        <v>1</v>
      </c>
      <c r="I8" s="92" t="s">
        <v>8</v>
      </c>
      <c r="J8" s="92" t="s">
        <v>9</v>
      </c>
      <c r="K8" s="92" t="s">
        <v>1</v>
      </c>
      <c r="L8" s="92" t="s">
        <v>8</v>
      </c>
      <c r="M8" s="92" t="s">
        <v>9</v>
      </c>
      <c r="N8" s="92" t="s">
        <v>1</v>
      </c>
      <c r="O8" s="92" t="s">
        <v>8</v>
      </c>
      <c r="P8" s="92" t="s">
        <v>9</v>
      </c>
      <c r="Q8" s="92" t="s">
        <v>1</v>
      </c>
    </row>
    <row r="9" spans="1:17" ht="12.75" customHeight="1" x14ac:dyDescent="0.3">
      <c r="A9" s="97"/>
      <c r="B9" s="98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</row>
    <row r="10" spans="1:17" s="10" customFormat="1" ht="59.25" customHeight="1" x14ac:dyDescent="0.2">
      <c r="A10" s="97"/>
      <c r="B10" s="98"/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</row>
    <row r="11" spans="1:17" s="17" customFormat="1" ht="20.25" customHeight="1" x14ac:dyDescent="0.2">
      <c r="A11" s="8" t="s">
        <v>28</v>
      </c>
      <c r="B11" s="11" t="s">
        <v>4</v>
      </c>
      <c r="C11" s="76">
        <v>2347257</v>
      </c>
      <c r="D11" s="76">
        <v>42689</v>
      </c>
      <c r="E11" s="12">
        <f>C11+D11</f>
        <v>2389946</v>
      </c>
      <c r="F11" s="13">
        <v>3186888</v>
      </c>
      <c r="G11" s="14">
        <v>31140</v>
      </c>
      <c r="H11" s="12">
        <f t="shared" ref="H11:H50" si="0">F11+G11</f>
        <v>3218028</v>
      </c>
      <c r="I11" s="15">
        <v>3175537</v>
      </c>
      <c r="J11" s="13">
        <v>29839</v>
      </c>
      <c r="K11" s="12">
        <f>SUM(I11:J11)</f>
        <v>3205376</v>
      </c>
      <c r="L11" s="12">
        <f>I11/C11*100</f>
        <v>135.28714580465623</v>
      </c>
      <c r="M11" s="16">
        <f>J11/D11*100</f>
        <v>69.898568717936698</v>
      </c>
      <c r="N11" s="16">
        <f>K11/E11*100</f>
        <v>134.11918093546885</v>
      </c>
      <c r="O11" s="13">
        <f t="shared" ref="O11:Q14" si="1">I11/F11*100</f>
        <v>99.643821809865926</v>
      </c>
      <c r="P11" s="13">
        <f t="shared" si="1"/>
        <v>95.822093770070651</v>
      </c>
      <c r="Q11" s="12">
        <f t="shared" si="1"/>
        <v>99.606839965345245</v>
      </c>
    </row>
    <row r="12" spans="1:17" s="17" customFormat="1" x14ac:dyDescent="0.2">
      <c r="A12" s="8" t="s">
        <v>27</v>
      </c>
      <c r="B12" s="11" t="s">
        <v>15</v>
      </c>
      <c r="C12" s="76">
        <v>36880945</v>
      </c>
      <c r="D12" s="76">
        <v>1284888</v>
      </c>
      <c r="E12" s="12">
        <f t="shared" ref="E12:E32" si="2">C12+D12</f>
        <v>38165833</v>
      </c>
      <c r="F12" s="13">
        <v>45508708</v>
      </c>
      <c r="G12" s="14">
        <v>2772906</v>
      </c>
      <c r="H12" s="12">
        <f t="shared" si="0"/>
        <v>48281614</v>
      </c>
      <c r="I12" s="18">
        <v>45303426</v>
      </c>
      <c r="J12" s="13">
        <v>2769249</v>
      </c>
      <c r="K12" s="12">
        <f t="shared" ref="K12:K35" si="3">SUM(I12:J12)</f>
        <v>48072675</v>
      </c>
      <c r="L12" s="12">
        <f t="shared" ref="L12:L19" si="4">I12/C12*100</f>
        <v>122.83694466071844</v>
      </c>
      <c r="M12" s="16" t="s">
        <v>60</v>
      </c>
      <c r="N12" s="16">
        <f t="shared" ref="N12:N26" si="5">K12/E12*100</f>
        <v>125.95735824762426</v>
      </c>
      <c r="O12" s="13">
        <f t="shared" si="1"/>
        <v>99.548917099558182</v>
      </c>
      <c r="P12" s="13">
        <f t="shared" si="1"/>
        <v>99.868116697789262</v>
      </c>
      <c r="Q12" s="12">
        <f t="shared" si="1"/>
        <v>99.567249346718185</v>
      </c>
    </row>
    <row r="13" spans="1:17" s="17" customFormat="1" x14ac:dyDescent="0.2">
      <c r="A13" s="8" t="s">
        <v>29</v>
      </c>
      <c r="B13" s="11" t="s">
        <v>25</v>
      </c>
      <c r="C13" s="76">
        <v>8535786</v>
      </c>
      <c r="D13" s="76">
        <v>449097</v>
      </c>
      <c r="E13" s="12">
        <f t="shared" si="2"/>
        <v>8984883</v>
      </c>
      <c r="F13" s="13">
        <v>8050151</v>
      </c>
      <c r="G13" s="14">
        <v>278033</v>
      </c>
      <c r="H13" s="12">
        <f t="shared" si="0"/>
        <v>8328184</v>
      </c>
      <c r="I13" s="18">
        <v>7901673</v>
      </c>
      <c r="J13" s="13">
        <v>276033</v>
      </c>
      <c r="K13" s="12">
        <f t="shared" si="3"/>
        <v>8177706</v>
      </c>
      <c r="L13" s="12">
        <f t="shared" si="4"/>
        <v>92.571123502861951</v>
      </c>
      <c r="M13" s="16">
        <f t="shared" ref="M13:M19" si="6">J13/D13*100</f>
        <v>61.464004435567375</v>
      </c>
      <c r="N13" s="16">
        <f t="shared" si="5"/>
        <v>91.0162770066121</v>
      </c>
      <c r="O13" s="13">
        <f t="shared" si="1"/>
        <v>98.155587392087426</v>
      </c>
      <c r="P13" s="13">
        <f t="shared" si="1"/>
        <v>99.280660928738669</v>
      </c>
      <c r="Q13" s="12">
        <f t="shared" si="1"/>
        <v>98.193147509709206</v>
      </c>
    </row>
    <row r="14" spans="1:17" s="17" customFormat="1" ht="42.75" customHeight="1" x14ac:dyDescent="0.2">
      <c r="A14" s="8" t="s">
        <v>30</v>
      </c>
      <c r="B14" s="68" t="s">
        <v>16</v>
      </c>
      <c r="C14" s="76">
        <v>83554014</v>
      </c>
      <c r="D14" s="76">
        <v>273040</v>
      </c>
      <c r="E14" s="12">
        <f t="shared" si="2"/>
        <v>83827054</v>
      </c>
      <c r="F14" s="19">
        <v>84761452</v>
      </c>
      <c r="G14" s="14">
        <v>217971</v>
      </c>
      <c r="H14" s="12">
        <f t="shared" si="0"/>
        <v>84979423</v>
      </c>
      <c r="I14" s="18">
        <v>82776801</v>
      </c>
      <c r="J14" s="13">
        <v>210799</v>
      </c>
      <c r="K14" s="12">
        <f t="shared" si="3"/>
        <v>82987600</v>
      </c>
      <c r="L14" s="12">
        <f t="shared" si="4"/>
        <v>99.069807705468222</v>
      </c>
      <c r="M14" s="16">
        <f t="shared" si="6"/>
        <v>77.204438910049817</v>
      </c>
      <c r="N14" s="16">
        <f t="shared" si="5"/>
        <v>98.998588212344913</v>
      </c>
      <c r="O14" s="13">
        <f t="shared" si="1"/>
        <v>97.658545301937494</v>
      </c>
      <c r="P14" s="13">
        <f t="shared" si="1"/>
        <v>96.709654036546141</v>
      </c>
      <c r="Q14" s="12">
        <f t="shared" si="1"/>
        <v>97.656111409464387</v>
      </c>
    </row>
    <row r="15" spans="1:17" s="17" customFormat="1" ht="20.25" hidden="1" customHeight="1" x14ac:dyDescent="0.2">
      <c r="A15" s="8" t="s">
        <v>21</v>
      </c>
      <c r="B15" s="11" t="s">
        <v>22</v>
      </c>
      <c r="C15" s="77"/>
      <c r="D15" s="77"/>
      <c r="E15" s="12">
        <f t="shared" si="2"/>
        <v>0</v>
      </c>
      <c r="F15" s="13"/>
      <c r="G15" s="86"/>
      <c r="H15" s="12">
        <f t="shared" si="0"/>
        <v>0</v>
      </c>
      <c r="I15" s="18"/>
      <c r="J15" s="13"/>
      <c r="K15" s="12">
        <f t="shared" si="3"/>
        <v>0</v>
      </c>
      <c r="L15" s="12" t="e">
        <f t="shared" si="4"/>
        <v>#DIV/0!</v>
      </c>
      <c r="M15" s="16" t="e">
        <f t="shared" si="6"/>
        <v>#DIV/0!</v>
      </c>
      <c r="N15" s="16" t="e">
        <f t="shared" si="5"/>
        <v>#DIV/0!</v>
      </c>
      <c r="O15" s="13"/>
      <c r="P15" s="13"/>
      <c r="Q15" s="12"/>
    </row>
    <row r="16" spans="1:17" s="17" customFormat="1" ht="20.25" customHeight="1" x14ac:dyDescent="0.2">
      <c r="A16" s="8" t="s">
        <v>31</v>
      </c>
      <c r="B16" s="11" t="s">
        <v>17</v>
      </c>
      <c r="C16" s="76">
        <v>3119426</v>
      </c>
      <c r="D16" s="76">
        <v>508859</v>
      </c>
      <c r="E16" s="12">
        <f t="shared" si="2"/>
        <v>3628285</v>
      </c>
      <c r="F16" s="13">
        <v>3693327</v>
      </c>
      <c r="G16" s="14">
        <v>277436</v>
      </c>
      <c r="H16" s="12">
        <f t="shared" si="0"/>
        <v>3970763</v>
      </c>
      <c r="I16" s="18">
        <v>3669556</v>
      </c>
      <c r="J16" s="13">
        <v>265586</v>
      </c>
      <c r="K16" s="12">
        <f t="shared" si="3"/>
        <v>3935142</v>
      </c>
      <c r="L16" s="12">
        <f t="shared" si="4"/>
        <v>117.63561629607497</v>
      </c>
      <c r="M16" s="16">
        <f t="shared" si="6"/>
        <v>52.192454098286554</v>
      </c>
      <c r="N16" s="16">
        <f t="shared" si="5"/>
        <v>108.45735657480049</v>
      </c>
      <c r="O16" s="13">
        <f>I16/F16*100</f>
        <v>99.356379762745078</v>
      </c>
      <c r="P16" s="13">
        <f>J16/G16*100</f>
        <v>95.728744647414175</v>
      </c>
      <c r="Q16" s="12">
        <f>K16/H16*100</f>
        <v>99.102918003416477</v>
      </c>
    </row>
    <row r="17" spans="1:48" s="17" customFormat="1" ht="20.25" hidden="1" customHeight="1" x14ac:dyDescent="0.2">
      <c r="A17" s="8" t="s">
        <v>5</v>
      </c>
      <c r="B17" s="11" t="s">
        <v>18</v>
      </c>
      <c r="C17" s="77"/>
      <c r="D17" s="77"/>
      <c r="E17" s="12">
        <f t="shared" si="2"/>
        <v>0</v>
      </c>
      <c r="F17" s="13"/>
      <c r="G17" s="86"/>
      <c r="H17" s="12">
        <f t="shared" si="0"/>
        <v>0</v>
      </c>
      <c r="I17" s="18"/>
      <c r="J17" s="13"/>
      <c r="K17" s="12">
        <f t="shared" si="3"/>
        <v>0</v>
      </c>
      <c r="L17" s="12" t="e">
        <f t="shared" si="4"/>
        <v>#DIV/0!</v>
      </c>
      <c r="M17" s="16" t="e">
        <f t="shared" si="6"/>
        <v>#DIV/0!</v>
      </c>
      <c r="N17" s="16" t="e">
        <f t="shared" si="5"/>
        <v>#DIV/0!</v>
      </c>
      <c r="O17" s="13" t="e">
        <f>I17/F17*100</f>
        <v>#DIV/0!</v>
      </c>
      <c r="P17" s="13"/>
      <c r="Q17" s="12" t="e">
        <f>K17/H17*100</f>
        <v>#DIV/0!</v>
      </c>
    </row>
    <row r="18" spans="1:48" s="17" customFormat="1" ht="20.25" customHeight="1" x14ac:dyDescent="0.2">
      <c r="A18" s="8" t="s">
        <v>32</v>
      </c>
      <c r="B18" s="11" t="s">
        <v>6</v>
      </c>
      <c r="C18" s="76">
        <v>334979</v>
      </c>
      <c r="D18" s="77"/>
      <c r="E18" s="12">
        <f t="shared" si="2"/>
        <v>334979</v>
      </c>
      <c r="F18" s="13">
        <v>418496</v>
      </c>
      <c r="G18" s="14"/>
      <c r="H18" s="12">
        <f t="shared" si="0"/>
        <v>418496</v>
      </c>
      <c r="I18" s="18">
        <v>414594</v>
      </c>
      <c r="J18" s="13"/>
      <c r="K18" s="12">
        <f t="shared" si="3"/>
        <v>414594</v>
      </c>
      <c r="L18" s="12">
        <f t="shared" si="4"/>
        <v>123.7671615235582</v>
      </c>
      <c r="M18" s="16"/>
      <c r="N18" s="16">
        <f t="shared" si="5"/>
        <v>123.7671615235582</v>
      </c>
      <c r="O18" s="13">
        <f>I18/F18*100</f>
        <v>99.067613549472398</v>
      </c>
      <c r="P18" s="13"/>
      <c r="Q18" s="12">
        <f>K18/H18*100</f>
        <v>99.067613549472398</v>
      </c>
    </row>
    <row r="19" spans="1:48" s="17" customFormat="1" ht="20.25" customHeight="1" x14ac:dyDescent="0.2">
      <c r="A19" s="8" t="s">
        <v>49</v>
      </c>
      <c r="B19" s="11" t="s">
        <v>61</v>
      </c>
      <c r="C19" s="76">
        <v>970000</v>
      </c>
      <c r="D19" s="76">
        <v>2102526</v>
      </c>
      <c r="E19" s="12">
        <f t="shared" si="2"/>
        <v>3072526</v>
      </c>
      <c r="F19" s="13">
        <v>215000</v>
      </c>
      <c r="G19" s="87">
        <v>370473</v>
      </c>
      <c r="H19" s="12">
        <f t="shared" si="0"/>
        <v>585473</v>
      </c>
      <c r="I19" s="18">
        <v>140500</v>
      </c>
      <c r="J19" s="13">
        <v>218744</v>
      </c>
      <c r="K19" s="12">
        <f t="shared" si="3"/>
        <v>359244</v>
      </c>
      <c r="L19" s="12">
        <f t="shared" si="4"/>
        <v>14.484536082474229</v>
      </c>
      <c r="M19" s="16">
        <f t="shared" si="6"/>
        <v>10.403866587143275</v>
      </c>
      <c r="N19" s="16">
        <f t="shared" si="5"/>
        <v>11.692138650738839</v>
      </c>
      <c r="O19" s="13">
        <f>I19/F19*100</f>
        <v>65.348837209302317</v>
      </c>
      <c r="P19" s="13">
        <f t="shared" ref="P19:P26" si="7">J19/G19*100</f>
        <v>59.04451876385054</v>
      </c>
      <c r="Q19" s="12"/>
    </row>
    <row r="20" spans="1:48" s="17" customFormat="1" ht="20.25" hidden="1" customHeight="1" x14ac:dyDescent="0.2">
      <c r="A20" s="8" t="s">
        <v>48</v>
      </c>
      <c r="B20" s="20" t="s">
        <v>50</v>
      </c>
      <c r="C20" s="77"/>
      <c r="D20" s="76"/>
      <c r="E20" s="12">
        <f t="shared" si="2"/>
        <v>0</v>
      </c>
      <c r="F20" s="13"/>
      <c r="G20" s="87"/>
      <c r="H20" s="21">
        <f t="shared" si="0"/>
        <v>0</v>
      </c>
      <c r="I20" s="13"/>
      <c r="J20" s="13"/>
      <c r="K20" s="12">
        <f t="shared" si="3"/>
        <v>0</v>
      </c>
      <c r="L20" s="12"/>
      <c r="M20" s="16"/>
      <c r="N20" s="22"/>
      <c r="O20" s="13"/>
      <c r="P20" s="13" t="e">
        <f t="shared" si="7"/>
        <v>#DIV/0!</v>
      </c>
      <c r="Q20" s="12" t="e">
        <f>K20/H20*100</f>
        <v>#DIV/0!</v>
      </c>
    </row>
    <row r="21" spans="1:48" s="17" customFormat="1" ht="34.5" hidden="1" customHeight="1" x14ac:dyDescent="0.2">
      <c r="A21" s="8" t="s">
        <v>52</v>
      </c>
      <c r="B21" s="23" t="s">
        <v>53</v>
      </c>
      <c r="C21" s="77"/>
      <c r="D21" s="76"/>
      <c r="E21" s="12">
        <f t="shared" si="2"/>
        <v>0</v>
      </c>
      <c r="F21" s="13"/>
      <c r="G21" s="87"/>
      <c r="H21" s="21"/>
      <c r="I21" s="13"/>
      <c r="J21" s="13"/>
      <c r="K21" s="12"/>
      <c r="L21" s="12"/>
      <c r="M21" s="22"/>
      <c r="N21" s="22"/>
      <c r="O21" s="13"/>
      <c r="P21" s="13" t="e">
        <f t="shared" si="7"/>
        <v>#DIV/0!</v>
      </c>
      <c r="Q21" s="12" t="e">
        <f>K21/H21*100</f>
        <v>#DIV/0!</v>
      </c>
    </row>
    <row r="22" spans="1:48" s="17" customFormat="1" ht="29.25" hidden="1" customHeight="1" x14ac:dyDescent="0.2">
      <c r="A22" s="8" t="s">
        <v>49</v>
      </c>
      <c r="B22" s="23" t="s">
        <v>51</v>
      </c>
      <c r="C22" s="78"/>
      <c r="D22" s="78"/>
      <c r="E22" s="12">
        <f t="shared" si="2"/>
        <v>0</v>
      </c>
      <c r="F22" s="13"/>
      <c r="G22" s="14"/>
      <c r="H22" s="12"/>
      <c r="I22" s="18"/>
      <c r="J22" s="13"/>
      <c r="K22" s="12"/>
      <c r="L22" s="12"/>
      <c r="M22" s="16"/>
      <c r="N22" s="16"/>
      <c r="O22" s="13" t="e">
        <f>I22/F22*100</f>
        <v>#DIV/0!</v>
      </c>
      <c r="P22" s="13" t="e">
        <f t="shared" si="7"/>
        <v>#DIV/0!</v>
      </c>
      <c r="Q22" s="12" t="e">
        <f>K22/H22*100</f>
        <v>#DIV/0!</v>
      </c>
    </row>
    <row r="23" spans="1:48" s="17" customFormat="1" ht="20.25" hidden="1" customHeight="1" x14ac:dyDescent="0.2">
      <c r="A23" s="8"/>
      <c r="B23" s="20"/>
      <c r="C23" s="77"/>
      <c r="D23" s="77"/>
      <c r="E23" s="12"/>
      <c r="F23" s="13"/>
      <c r="G23" s="86"/>
      <c r="H23" s="12"/>
      <c r="I23" s="18"/>
      <c r="J23" s="13"/>
      <c r="K23" s="12"/>
      <c r="L23" s="12"/>
      <c r="M23" s="16"/>
      <c r="N23" s="16" t="e">
        <f t="shared" si="5"/>
        <v>#DIV/0!</v>
      </c>
      <c r="O23" s="13"/>
      <c r="P23" s="13" t="e">
        <f t="shared" si="7"/>
        <v>#DIV/0!</v>
      </c>
      <c r="Q23" s="12"/>
    </row>
    <row r="24" spans="1:48" s="17" customFormat="1" ht="20.25" hidden="1" customHeight="1" x14ac:dyDescent="0.2">
      <c r="A24" s="8"/>
      <c r="B24" s="20"/>
      <c r="C24" s="77"/>
      <c r="D24" s="77"/>
      <c r="E24" s="12"/>
      <c r="F24" s="13"/>
      <c r="G24" s="86"/>
      <c r="H24" s="12"/>
      <c r="I24" s="13"/>
      <c r="J24" s="13"/>
      <c r="K24" s="12"/>
      <c r="L24" s="12"/>
      <c r="M24" s="16"/>
      <c r="N24" s="16" t="e">
        <f t="shared" si="5"/>
        <v>#DIV/0!</v>
      </c>
      <c r="O24" s="13"/>
      <c r="P24" s="13" t="e">
        <f t="shared" si="7"/>
        <v>#DIV/0!</v>
      </c>
      <c r="Q24" s="12"/>
    </row>
    <row r="25" spans="1:48" s="17" customFormat="1" ht="28.5" hidden="1" customHeight="1" x14ac:dyDescent="0.2">
      <c r="A25" s="8"/>
      <c r="B25" s="23"/>
      <c r="C25" s="78"/>
      <c r="D25" s="78"/>
      <c r="E25" s="12"/>
      <c r="F25" s="13"/>
      <c r="G25" s="86"/>
      <c r="H25" s="21"/>
      <c r="I25" s="13"/>
      <c r="J25" s="13"/>
      <c r="K25" s="12"/>
      <c r="L25" s="12"/>
      <c r="M25" s="16"/>
      <c r="N25" s="16" t="e">
        <f t="shared" si="5"/>
        <v>#DIV/0!</v>
      </c>
      <c r="O25" s="13"/>
      <c r="P25" s="13" t="e">
        <f t="shared" si="7"/>
        <v>#DIV/0!</v>
      </c>
      <c r="Q25" s="12"/>
    </row>
    <row r="26" spans="1:48" s="17" customFormat="1" ht="17.25" hidden="1" customHeight="1" x14ac:dyDescent="0.2">
      <c r="A26" s="8"/>
      <c r="B26" s="24"/>
      <c r="C26" s="77"/>
      <c r="D26" s="77"/>
      <c r="E26" s="12"/>
      <c r="F26" s="13"/>
      <c r="G26" s="88"/>
      <c r="H26" s="16"/>
      <c r="I26" s="13"/>
      <c r="J26" s="13"/>
      <c r="K26" s="12"/>
      <c r="L26" s="12"/>
      <c r="M26" s="16"/>
      <c r="N26" s="16" t="e">
        <f t="shared" si="5"/>
        <v>#DIV/0!</v>
      </c>
      <c r="O26" s="13"/>
      <c r="P26" s="13" t="e">
        <f t="shared" si="7"/>
        <v>#DIV/0!</v>
      </c>
      <c r="Q26" s="12"/>
    </row>
    <row r="27" spans="1:48" s="17" customFormat="1" ht="38.25" customHeight="1" x14ac:dyDescent="0.2">
      <c r="A27" s="8" t="s">
        <v>64</v>
      </c>
      <c r="B27" s="23" t="s">
        <v>65</v>
      </c>
      <c r="C27" s="77"/>
      <c r="D27" s="77"/>
      <c r="E27" s="12"/>
      <c r="F27" s="13"/>
      <c r="G27" s="87">
        <v>18263</v>
      </c>
      <c r="H27" s="12">
        <f t="shared" si="0"/>
        <v>18263</v>
      </c>
      <c r="I27" s="13"/>
      <c r="J27" s="13"/>
      <c r="K27" s="12"/>
      <c r="L27" s="12"/>
      <c r="M27" s="16"/>
      <c r="N27" s="16"/>
      <c r="O27" s="13"/>
      <c r="P27" s="13"/>
      <c r="Q27" s="12"/>
    </row>
    <row r="28" spans="1:48" s="34" customFormat="1" ht="56.25" x14ac:dyDescent="0.3">
      <c r="A28" s="29" t="s">
        <v>62</v>
      </c>
      <c r="B28" s="30" t="s">
        <v>63</v>
      </c>
      <c r="C28" s="79">
        <v>7218</v>
      </c>
      <c r="D28" s="79"/>
      <c r="E28" s="12">
        <f>C28+D28</f>
        <v>7218</v>
      </c>
      <c r="F28" s="31">
        <v>52300</v>
      </c>
      <c r="G28" s="89"/>
      <c r="H28" s="12">
        <f>F28+G28</f>
        <v>52300</v>
      </c>
      <c r="I28" s="32">
        <v>12165</v>
      </c>
      <c r="J28" s="31"/>
      <c r="K28" s="21"/>
      <c r="L28" s="12"/>
      <c r="M28" s="16"/>
      <c r="N28" s="16">
        <f>K28/E28*100</f>
        <v>0</v>
      </c>
      <c r="O28" s="13"/>
      <c r="P28" s="13"/>
      <c r="Q28" s="12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3"/>
      <c r="AR28" s="33"/>
      <c r="AS28" s="33"/>
      <c r="AT28" s="33"/>
      <c r="AU28" s="33"/>
      <c r="AV28" s="33"/>
    </row>
    <row r="29" spans="1:48" s="34" customFormat="1" ht="37.5" x14ac:dyDescent="0.3">
      <c r="A29" s="29" t="s">
        <v>68</v>
      </c>
      <c r="B29" s="30" t="s">
        <v>72</v>
      </c>
      <c r="C29" s="79"/>
      <c r="D29" s="79"/>
      <c r="E29" s="12"/>
      <c r="F29" s="31">
        <v>31000</v>
      </c>
      <c r="G29" s="89"/>
      <c r="H29" s="12"/>
      <c r="I29" s="32"/>
      <c r="J29" s="31"/>
      <c r="K29" s="21"/>
      <c r="L29" s="12"/>
      <c r="M29" s="16"/>
      <c r="N29" s="16"/>
      <c r="O29" s="13"/>
      <c r="P29" s="13"/>
      <c r="Q29" s="12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3"/>
      <c r="AL29" s="33"/>
      <c r="AM29" s="33"/>
      <c r="AN29" s="33"/>
      <c r="AO29" s="33"/>
      <c r="AP29" s="33"/>
      <c r="AQ29" s="33"/>
      <c r="AR29" s="33"/>
      <c r="AS29" s="33"/>
      <c r="AT29" s="33"/>
      <c r="AU29" s="33"/>
      <c r="AV29" s="33"/>
    </row>
    <row r="30" spans="1:48" s="10" customFormat="1" x14ac:dyDescent="0.2">
      <c r="A30" s="27" t="s">
        <v>46</v>
      </c>
      <c r="B30" s="28" t="s">
        <v>7</v>
      </c>
      <c r="C30" s="80"/>
      <c r="D30" s="80"/>
      <c r="E30" s="12">
        <f t="shared" si="2"/>
        <v>0</v>
      </c>
      <c r="F30" s="13">
        <v>1207438</v>
      </c>
      <c r="G30" s="14"/>
      <c r="H30" s="12">
        <f t="shared" si="0"/>
        <v>1207438</v>
      </c>
      <c r="I30" s="13"/>
      <c r="J30" s="13"/>
      <c r="K30" s="21"/>
      <c r="L30" s="12"/>
      <c r="M30" s="16"/>
      <c r="N30" s="16"/>
      <c r="O30" s="13"/>
      <c r="P30" s="13"/>
      <c r="Q30" s="12"/>
    </row>
    <row r="31" spans="1:48" s="34" customFormat="1" hidden="1" x14ac:dyDescent="0.2">
      <c r="A31" s="29"/>
      <c r="B31" s="23"/>
      <c r="C31" s="78"/>
      <c r="D31" s="78"/>
      <c r="E31" s="12">
        <f t="shared" si="2"/>
        <v>0</v>
      </c>
      <c r="F31" s="31"/>
      <c r="G31" s="89"/>
      <c r="H31" s="12">
        <f t="shared" si="0"/>
        <v>0</v>
      </c>
      <c r="I31" s="35"/>
      <c r="J31" s="31"/>
      <c r="K31" s="21">
        <f t="shared" si="3"/>
        <v>0</v>
      </c>
      <c r="L31" s="16" t="e">
        <f>I31/C31</f>
        <v>#DIV/0!</v>
      </c>
      <c r="M31" s="16"/>
      <c r="N31" s="21"/>
      <c r="O31" s="13" t="e">
        <f>I31/F31*100</f>
        <v>#DIV/0!</v>
      </c>
      <c r="P31" s="13"/>
      <c r="Q31" s="12" t="e">
        <f>K31/H31*100</f>
        <v>#DIV/0!</v>
      </c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  <c r="AF31" s="33"/>
      <c r="AG31" s="33"/>
      <c r="AH31" s="33"/>
      <c r="AI31" s="33"/>
      <c r="AJ31" s="33"/>
      <c r="AK31" s="33"/>
      <c r="AL31" s="33"/>
      <c r="AM31" s="33"/>
      <c r="AN31" s="33"/>
      <c r="AO31" s="33"/>
      <c r="AP31" s="33"/>
      <c r="AQ31" s="33"/>
      <c r="AR31" s="33"/>
      <c r="AS31" s="33"/>
      <c r="AT31" s="33"/>
      <c r="AU31" s="33"/>
      <c r="AV31" s="33"/>
    </row>
    <row r="32" spans="1:48" s="41" customFormat="1" hidden="1" x14ac:dyDescent="0.3">
      <c r="A32" s="36" t="s">
        <v>33</v>
      </c>
      <c r="B32" s="37" t="s">
        <v>19</v>
      </c>
      <c r="C32" s="81"/>
      <c r="D32" s="84"/>
      <c r="E32" s="25">
        <f t="shared" si="2"/>
        <v>0</v>
      </c>
      <c r="F32" s="38"/>
      <c r="G32" s="38"/>
      <c r="H32" s="25">
        <f t="shared" si="0"/>
        <v>0</v>
      </c>
      <c r="I32" s="39"/>
      <c r="J32" s="38"/>
      <c r="K32" s="25">
        <f t="shared" si="3"/>
        <v>0</v>
      </c>
      <c r="L32" s="22" t="e">
        <f>I32/C32</f>
        <v>#DIV/0!</v>
      </c>
      <c r="M32" s="22"/>
      <c r="N32" s="25"/>
      <c r="O32" s="14"/>
      <c r="P32" s="14"/>
      <c r="Q32" s="25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0"/>
      <c r="AJ32" s="40"/>
      <c r="AK32" s="40"/>
      <c r="AL32" s="40"/>
      <c r="AM32" s="40"/>
      <c r="AN32" s="40"/>
      <c r="AO32" s="40"/>
      <c r="AP32" s="40"/>
      <c r="AQ32" s="40"/>
      <c r="AR32" s="40"/>
      <c r="AS32" s="40"/>
      <c r="AT32" s="40"/>
      <c r="AU32" s="40"/>
      <c r="AV32" s="40"/>
    </row>
    <row r="33" spans="1:17" s="45" customFormat="1" ht="150" hidden="1" x14ac:dyDescent="0.3">
      <c r="A33" s="42" t="s">
        <v>23</v>
      </c>
      <c r="B33" s="43" t="s">
        <v>24</v>
      </c>
      <c r="C33" s="43"/>
      <c r="D33" s="85"/>
      <c r="E33" s="43"/>
      <c r="F33" s="44"/>
      <c r="G33" s="44"/>
      <c r="H33" s="21">
        <f t="shared" si="0"/>
        <v>0</v>
      </c>
      <c r="I33" s="44"/>
      <c r="J33" s="44"/>
      <c r="K33" s="21">
        <f t="shared" si="3"/>
        <v>0</v>
      </c>
      <c r="L33" s="21"/>
      <c r="M33" s="21"/>
      <c r="N33" s="21"/>
      <c r="O33" s="13" t="e">
        <f>I33/F33*100</f>
        <v>#DIV/0!</v>
      </c>
      <c r="P33" s="13"/>
      <c r="Q33" s="12" t="e">
        <f>K33/H33*100</f>
        <v>#DIV/0!</v>
      </c>
    </row>
    <row r="34" spans="1:17" s="45" customFormat="1" ht="37.5" hidden="1" x14ac:dyDescent="0.3">
      <c r="A34" s="42" t="s">
        <v>10</v>
      </c>
      <c r="B34" s="43" t="s">
        <v>11</v>
      </c>
      <c r="C34" s="43"/>
      <c r="D34" s="85"/>
      <c r="E34" s="43"/>
      <c r="F34" s="44"/>
      <c r="G34" s="44"/>
      <c r="H34" s="21">
        <f t="shared" si="0"/>
        <v>0</v>
      </c>
      <c r="I34" s="44"/>
      <c r="J34" s="44"/>
      <c r="K34" s="21">
        <f t="shared" si="3"/>
        <v>0</v>
      </c>
      <c r="L34" s="21"/>
      <c r="M34" s="21"/>
      <c r="N34" s="21"/>
      <c r="O34" s="13"/>
      <c r="P34" s="13"/>
      <c r="Q34" s="12"/>
    </row>
    <row r="35" spans="1:17" s="45" customFormat="1" ht="37.5" hidden="1" x14ac:dyDescent="0.3">
      <c r="A35" s="42" t="s">
        <v>12</v>
      </c>
      <c r="B35" s="43" t="s">
        <v>13</v>
      </c>
      <c r="C35" s="43"/>
      <c r="D35" s="85"/>
      <c r="E35" s="43"/>
      <c r="F35" s="44"/>
      <c r="G35" s="44"/>
      <c r="H35" s="21">
        <f t="shared" si="0"/>
        <v>0</v>
      </c>
      <c r="I35" s="44"/>
      <c r="J35" s="44"/>
      <c r="K35" s="21">
        <f t="shared" si="3"/>
        <v>0</v>
      </c>
      <c r="L35" s="21"/>
      <c r="M35" s="21"/>
      <c r="N35" s="21"/>
      <c r="O35" s="13"/>
      <c r="P35" s="13"/>
      <c r="Q35" s="12"/>
    </row>
    <row r="36" spans="1:17" s="48" customFormat="1" x14ac:dyDescent="0.3">
      <c r="A36" s="46"/>
      <c r="B36" s="46" t="s">
        <v>1</v>
      </c>
      <c r="C36" s="47">
        <f t="shared" ref="C36:K36" si="8">SUM(C11:C30)</f>
        <v>135749625</v>
      </c>
      <c r="D36" s="47">
        <f t="shared" si="8"/>
        <v>4661099</v>
      </c>
      <c r="E36" s="47">
        <f t="shared" si="8"/>
        <v>140410724</v>
      </c>
      <c r="F36" s="47">
        <f t="shared" si="8"/>
        <v>147124760</v>
      </c>
      <c r="G36" s="47">
        <f t="shared" si="8"/>
        <v>3966222</v>
      </c>
      <c r="H36" s="47">
        <f t="shared" si="8"/>
        <v>151059982</v>
      </c>
      <c r="I36" s="47">
        <f t="shared" si="8"/>
        <v>143394252</v>
      </c>
      <c r="J36" s="47">
        <f t="shared" si="8"/>
        <v>3770250</v>
      </c>
      <c r="K36" s="47">
        <f t="shared" si="8"/>
        <v>147152337</v>
      </c>
      <c r="L36" s="12">
        <f>I36/C36*100</f>
        <v>105.63141666137199</v>
      </c>
      <c r="M36" s="16">
        <f>J36/D36*100</f>
        <v>80.88757608452427</v>
      </c>
      <c r="N36" s="16">
        <f>K36/E36*100</f>
        <v>104.80135192522759</v>
      </c>
      <c r="O36" s="26">
        <f>I36/F36*100</f>
        <v>97.464391445736254</v>
      </c>
      <c r="P36" s="26">
        <f>J36/G36*100</f>
        <v>95.058975518768236</v>
      </c>
      <c r="Q36" s="12">
        <f>K36/H36*100</f>
        <v>97.413183195003967</v>
      </c>
    </row>
    <row r="37" spans="1:17" s="45" customFormat="1" x14ac:dyDescent="0.3">
      <c r="A37" s="42"/>
      <c r="B37" s="49" t="s">
        <v>47</v>
      </c>
      <c r="C37" s="43"/>
      <c r="D37" s="69"/>
      <c r="E37" s="69"/>
      <c r="F37" s="44"/>
      <c r="G37" s="90"/>
      <c r="H37" s="21">
        <f t="shared" si="0"/>
        <v>0</v>
      </c>
      <c r="I37" s="44"/>
      <c r="J37" s="44"/>
      <c r="K37" s="21"/>
      <c r="L37" s="12"/>
      <c r="M37" s="16"/>
      <c r="N37" s="21"/>
      <c r="O37" s="13"/>
      <c r="P37" s="13"/>
      <c r="Q37" s="12"/>
    </row>
    <row r="38" spans="1:17" s="45" customFormat="1" ht="112.5" x14ac:dyDescent="0.3">
      <c r="A38" s="50" t="s">
        <v>40</v>
      </c>
      <c r="B38" s="43" t="s">
        <v>41</v>
      </c>
      <c r="C38" s="72">
        <v>1103900</v>
      </c>
      <c r="D38" s="69"/>
      <c r="E38" s="12">
        <f>C38+D38</f>
        <v>1103900</v>
      </c>
      <c r="F38" s="51">
        <v>766000</v>
      </c>
      <c r="G38" s="38"/>
      <c r="H38" s="12">
        <f t="shared" si="0"/>
        <v>766000</v>
      </c>
      <c r="I38" s="51">
        <v>766000</v>
      </c>
      <c r="J38" s="44"/>
      <c r="K38" s="12">
        <f t="shared" ref="K38:K50" si="9">SUM(I38:J38)</f>
        <v>766000</v>
      </c>
      <c r="L38" s="16">
        <f t="shared" ref="L38:L47" si="10">I38/C38*100</f>
        <v>69.390343328200018</v>
      </c>
      <c r="M38" s="16"/>
      <c r="N38" s="16">
        <f>K38/E38*100</f>
        <v>69.390343328200018</v>
      </c>
      <c r="O38" s="13">
        <f>I38/F38*100</f>
        <v>100</v>
      </c>
      <c r="P38" s="13"/>
      <c r="Q38" s="12">
        <f t="shared" ref="Q38:Q50" si="11">K38/H38*100</f>
        <v>100</v>
      </c>
    </row>
    <row r="39" spans="1:17" s="45" customFormat="1" ht="75" x14ac:dyDescent="0.3">
      <c r="A39" s="52" t="s">
        <v>38</v>
      </c>
      <c r="B39" s="53" t="s">
        <v>39</v>
      </c>
      <c r="C39" s="73">
        <v>6098870</v>
      </c>
      <c r="D39" s="53"/>
      <c r="E39" s="12">
        <f>C39+D39</f>
        <v>6098870</v>
      </c>
      <c r="F39" s="31">
        <v>8274900</v>
      </c>
      <c r="G39" s="91"/>
      <c r="H39" s="12">
        <f t="shared" si="0"/>
        <v>8274900</v>
      </c>
      <c r="I39" s="32">
        <v>8274900</v>
      </c>
      <c r="J39" s="54"/>
      <c r="K39" s="12">
        <f t="shared" si="9"/>
        <v>8274900</v>
      </c>
      <c r="L39" s="16">
        <f t="shared" si="10"/>
        <v>135.67923238239214</v>
      </c>
      <c r="M39" s="16"/>
      <c r="N39" s="16">
        <f>K39/E39*100</f>
        <v>135.67923238239214</v>
      </c>
      <c r="O39" s="13">
        <f>I39/F39*100</f>
        <v>100</v>
      </c>
      <c r="P39" s="13"/>
      <c r="Q39" s="12">
        <f t="shared" si="11"/>
        <v>100</v>
      </c>
    </row>
    <row r="40" spans="1:17" s="45" customFormat="1" ht="119.25" customHeight="1" x14ac:dyDescent="0.3">
      <c r="A40" s="52" t="s">
        <v>57</v>
      </c>
      <c r="B40" s="53" t="s">
        <v>59</v>
      </c>
      <c r="C40" s="70"/>
      <c r="D40" s="75" t="s">
        <v>58</v>
      </c>
      <c r="E40" s="12">
        <f>C40+D40</f>
        <v>250000</v>
      </c>
      <c r="F40" s="31"/>
      <c r="G40" s="91"/>
      <c r="H40" s="12"/>
      <c r="I40" s="32"/>
      <c r="J40" s="54"/>
      <c r="K40" s="12"/>
      <c r="L40" s="16" t="e">
        <f t="shared" si="10"/>
        <v>#DIV/0!</v>
      </c>
      <c r="M40" s="16">
        <f>J40/D40*100</f>
        <v>0</v>
      </c>
      <c r="N40" s="16">
        <f>K40/E40*100</f>
        <v>0</v>
      </c>
      <c r="O40" s="13"/>
      <c r="P40" s="13"/>
      <c r="Q40" s="12"/>
    </row>
    <row r="41" spans="1:17" s="45" customFormat="1" ht="131.25" x14ac:dyDescent="0.3">
      <c r="A41" s="52" t="s">
        <v>42</v>
      </c>
      <c r="B41" s="53" t="s">
        <v>43</v>
      </c>
      <c r="C41" s="75" t="s">
        <v>70</v>
      </c>
      <c r="D41" s="53" t="s">
        <v>71</v>
      </c>
      <c r="E41" s="12">
        <f>C41+D41</f>
        <v>590291</v>
      </c>
      <c r="F41" s="55">
        <v>208209</v>
      </c>
      <c r="G41" s="91"/>
      <c r="H41" s="16">
        <f t="shared" si="0"/>
        <v>208209</v>
      </c>
      <c r="I41" s="56">
        <v>207524</v>
      </c>
      <c r="J41" s="54"/>
      <c r="K41" s="16">
        <f t="shared" si="9"/>
        <v>207524</v>
      </c>
      <c r="L41" s="16"/>
      <c r="M41" s="16"/>
      <c r="N41" s="16"/>
      <c r="O41" s="13">
        <f>I41/F41*100</f>
        <v>99.671003654981291</v>
      </c>
      <c r="P41" s="13"/>
      <c r="Q41" s="12">
        <f t="shared" si="11"/>
        <v>99.671003654981291</v>
      </c>
    </row>
    <row r="42" spans="1:17" s="45" customFormat="1" hidden="1" x14ac:dyDescent="0.3">
      <c r="A42" s="52"/>
      <c r="B42" s="53"/>
      <c r="C42" s="71"/>
      <c r="D42" s="71"/>
      <c r="E42" s="71"/>
      <c r="F42" s="31"/>
      <c r="G42" s="91"/>
      <c r="H42" s="12">
        <f t="shared" si="0"/>
        <v>0</v>
      </c>
      <c r="I42" s="57"/>
      <c r="J42" s="54"/>
      <c r="K42" s="12">
        <f t="shared" si="9"/>
        <v>0</v>
      </c>
      <c r="L42" s="16" t="e">
        <f t="shared" si="10"/>
        <v>#DIV/0!</v>
      </c>
      <c r="M42" s="16" t="e">
        <f t="shared" ref="M42:M48" si="12">J42/D42*100</f>
        <v>#DIV/0!</v>
      </c>
      <c r="N42" s="16" t="e">
        <f t="shared" ref="N42:N48" si="13">K42/E42*100</f>
        <v>#DIV/0!</v>
      </c>
      <c r="O42" s="13"/>
      <c r="P42" s="13" t="e">
        <f t="shared" ref="P42:P49" si="14">J42/G42*100</f>
        <v>#DIV/0!</v>
      </c>
      <c r="Q42" s="12" t="e">
        <f t="shared" si="11"/>
        <v>#DIV/0!</v>
      </c>
    </row>
    <row r="43" spans="1:17" s="45" customFormat="1" hidden="1" x14ac:dyDescent="0.3">
      <c r="A43" s="52"/>
      <c r="B43" s="53"/>
      <c r="C43" s="71"/>
      <c r="D43" s="71"/>
      <c r="E43" s="71"/>
      <c r="F43" s="31"/>
      <c r="G43" s="91"/>
      <c r="H43" s="12"/>
      <c r="I43" s="57"/>
      <c r="J43" s="54"/>
      <c r="K43" s="21"/>
      <c r="L43" s="16" t="e">
        <f t="shared" si="10"/>
        <v>#DIV/0!</v>
      </c>
      <c r="M43" s="16" t="e">
        <f t="shared" si="12"/>
        <v>#DIV/0!</v>
      </c>
      <c r="N43" s="16" t="e">
        <f t="shared" si="13"/>
        <v>#DIV/0!</v>
      </c>
      <c r="O43" s="13"/>
      <c r="P43" s="13" t="e">
        <f t="shared" si="14"/>
        <v>#DIV/0!</v>
      </c>
      <c r="Q43" s="12"/>
    </row>
    <row r="44" spans="1:17" s="45" customFormat="1" hidden="1" x14ac:dyDescent="0.3">
      <c r="A44" s="50"/>
      <c r="B44" s="43"/>
      <c r="C44" s="69"/>
      <c r="D44" s="69"/>
      <c r="E44" s="69"/>
      <c r="F44" s="58"/>
      <c r="G44" s="90"/>
      <c r="H44" s="12">
        <f t="shared" si="0"/>
        <v>0</v>
      </c>
      <c r="I44" s="58"/>
      <c r="J44" s="44"/>
      <c r="K44" s="12">
        <f t="shared" si="9"/>
        <v>0</v>
      </c>
      <c r="L44" s="16" t="e">
        <f t="shared" si="10"/>
        <v>#DIV/0!</v>
      </c>
      <c r="M44" s="16" t="e">
        <f t="shared" si="12"/>
        <v>#DIV/0!</v>
      </c>
      <c r="N44" s="16" t="e">
        <f t="shared" si="13"/>
        <v>#DIV/0!</v>
      </c>
      <c r="O44" s="13" t="e">
        <f>I44/F44*100</f>
        <v>#DIV/0!</v>
      </c>
      <c r="P44" s="13" t="e">
        <f t="shared" si="14"/>
        <v>#DIV/0!</v>
      </c>
      <c r="Q44" s="12" t="e">
        <f t="shared" si="11"/>
        <v>#DIV/0!</v>
      </c>
    </row>
    <row r="45" spans="1:17" s="45" customFormat="1" hidden="1" x14ac:dyDescent="0.3">
      <c r="A45" s="50"/>
      <c r="B45" s="43"/>
      <c r="C45" s="69"/>
      <c r="D45" s="69"/>
      <c r="E45" s="69"/>
      <c r="F45" s="58"/>
      <c r="G45" s="90"/>
      <c r="H45" s="12">
        <f t="shared" si="0"/>
        <v>0</v>
      </c>
      <c r="I45" s="44"/>
      <c r="J45" s="44"/>
      <c r="K45" s="21">
        <f t="shared" si="9"/>
        <v>0</v>
      </c>
      <c r="L45" s="16" t="e">
        <f t="shared" si="10"/>
        <v>#DIV/0!</v>
      </c>
      <c r="M45" s="16" t="e">
        <f t="shared" si="12"/>
        <v>#DIV/0!</v>
      </c>
      <c r="N45" s="16" t="e">
        <f t="shared" si="13"/>
        <v>#DIV/0!</v>
      </c>
      <c r="O45" s="13" t="e">
        <f>I45/F45*100</f>
        <v>#DIV/0!</v>
      </c>
      <c r="P45" s="13" t="e">
        <f t="shared" si="14"/>
        <v>#DIV/0!</v>
      </c>
      <c r="Q45" s="12" t="e">
        <f t="shared" si="11"/>
        <v>#DIV/0!</v>
      </c>
    </row>
    <row r="46" spans="1:17" s="45" customFormat="1" hidden="1" x14ac:dyDescent="0.3">
      <c r="A46" s="50"/>
      <c r="B46" s="43"/>
      <c r="C46" s="69"/>
      <c r="D46" s="69"/>
      <c r="E46" s="69"/>
      <c r="F46" s="58"/>
      <c r="G46" s="38"/>
      <c r="H46" s="12">
        <f t="shared" si="0"/>
        <v>0</v>
      </c>
      <c r="I46" s="44"/>
      <c r="J46" s="59"/>
      <c r="K46" s="12">
        <f t="shared" si="9"/>
        <v>0</v>
      </c>
      <c r="L46" s="16" t="e">
        <f t="shared" si="10"/>
        <v>#DIV/0!</v>
      </c>
      <c r="M46" s="16" t="e">
        <f t="shared" si="12"/>
        <v>#DIV/0!</v>
      </c>
      <c r="N46" s="16" t="e">
        <f t="shared" si="13"/>
        <v>#DIV/0!</v>
      </c>
      <c r="O46" s="13"/>
      <c r="P46" s="13" t="e">
        <f t="shared" si="14"/>
        <v>#DIV/0!</v>
      </c>
      <c r="Q46" s="12" t="e">
        <f t="shared" si="11"/>
        <v>#DIV/0!</v>
      </c>
    </row>
    <row r="47" spans="1:17" s="45" customFormat="1" hidden="1" x14ac:dyDescent="0.3">
      <c r="A47" s="50"/>
      <c r="B47" s="43"/>
      <c r="C47" s="69"/>
      <c r="D47" s="69"/>
      <c r="E47" s="69"/>
      <c r="F47" s="58"/>
      <c r="G47" s="90"/>
      <c r="H47" s="12">
        <f t="shared" si="0"/>
        <v>0</v>
      </c>
      <c r="I47" s="44"/>
      <c r="J47" s="59"/>
      <c r="K47" s="12">
        <f t="shared" si="9"/>
        <v>0</v>
      </c>
      <c r="L47" s="16" t="e">
        <f t="shared" si="10"/>
        <v>#DIV/0!</v>
      </c>
      <c r="M47" s="16" t="e">
        <f t="shared" si="12"/>
        <v>#DIV/0!</v>
      </c>
      <c r="N47" s="16" t="e">
        <f t="shared" si="13"/>
        <v>#DIV/0!</v>
      </c>
      <c r="O47" s="13" t="e">
        <f>I47/F47*100</f>
        <v>#DIV/0!</v>
      </c>
      <c r="P47" s="13" t="e">
        <f t="shared" si="14"/>
        <v>#DIV/0!</v>
      </c>
      <c r="Q47" s="12" t="e">
        <f t="shared" si="11"/>
        <v>#DIV/0!</v>
      </c>
    </row>
    <row r="48" spans="1:17" s="45" customFormat="1" x14ac:dyDescent="0.3">
      <c r="A48" s="50" t="s">
        <v>36</v>
      </c>
      <c r="B48" s="43" t="s">
        <v>37</v>
      </c>
      <c r="C48" s="72">
        <v>539594</v>
      </c>
      <c r="D48" s="74">
        <v>1330069</v>
      </c>
      <c r="E48" s="12">
        <f>C48+D48</f>
        <v>1869663</v>
      </c>
      <c r="F48" s="58">
        <v>1251170</v>
      </c>
      <c r="G48" s="38">
        <v>1637327</v>
      </c>
      <c r="H48" s="12">
        <f t="shared" si="0"/>
        <v>2888497</v>
      </c>
      <c r="I48" s="58">
        <v>1251082</v>
      </c>
      <c r="J48" s="59">
        <v>1612919</v>
      </c>
      <c r="K48" s="12">
        <f t="shared" si="9"/>
        <v>2864001</v>
      </c>
      <c r="L48" s="16" t="s">
        <v>60</v>
      </c>
      <c r="M48" s="16">
        <f t="shared" si="12"/>
        <v>121.26581402919699</v>
      </c>
      <c r="N48" s="16">
        <f t="shared" si="13"/>
        <v>153.18273934928379</v>
      </c>
      <c r="O48" s="13">
        <f>I48/F48*100</f>
        <v>99.992966583278047</v>
      </c>
      <c r="P48" s="13">
        <f t="shared" si="14"/>
        <v>98.509277621391462</v>
      </c>
      <c r="Q48" s="12">
        <f t="shared" si="11"/>
        <v>99.151946496742084</v>
      </c>
    </row>
    <row r="49" spans="1:17" s="34" customFormat="1" ht="75" x14ac:dyDescent="0.2">
      <c r="A49" s="52" t="s">
        <v>44</v>
      </c>
      <c r="B49" s="53" t="s">
        <v>45</v>
      </c>
      <c r="C49" s="73">
        <v>324027</v>
      </c>
      <c r="D49" s="75" t="s">
        <v>56</v>
      </c>
      <c r="E49" s="12">
        <f>C49+D49</f>
        <v>349027</v>
      </c>
      <c r="F49" s="31">
        <v>972445</v>
      </c>
      <c r="G49" s="89">
        <v>151951</v>
      </c>
      <c r="H49" s="12">
        <f>F49+G49</f>
        <v>1124396</v>
      </c>
      <c r="I49" s="32">
        <v>968197</v>
      </c>
      <c r="J49" s="31">
        <v>132050</v>
      </c>
      <c r="K49" s="21">
        <f t="shared" si="9"/>
        <v>1100247</v>
      </c>
      <c r="L49" s="16" t="s">
        <v>60</v>
      </c>
      <c r="M49" s="16" t="s">
        <v>60</v>
      </c>
      <c r="N49" s="16" t="s">
        <v>60</v>
      </c>
      <c r="O49" s="13">
        <f>I49/F49*100</f>
        <v>99.563162955231405</v>
      </c>
      <c r="P49" s="13">
        <f t="shared" si="14"/>
        <v>86.903014787661817</v>
      </c>
      <c r="Q49" s="12">
        <f>K49/H49*100</f>
        <v>97.852269129381469</v>
      </c>
    </row>
    <row r="50" spans="1:17" s="61" customFormat="1" ht="14.25" hidden="1" customHeight="1" x14ac:dyDescent="0.3">
      <c r="A50" s="50"/>
      <c r="B50" s="43"/>
      <c r="C50" s="82"/>
      <c r="D50" s="83"/>
      <c r="E50" s="12">
        <f>C50+D50</f>
        <v>0</v>
      </c>
      <c r="F50" s="51"/>
      <c r="G50" s="90"/>
      <c r="H50" s="26">
        <f t="shared" si="0"/>
        <v>0</v>
      </c>
      <c r="I50" s="60"/>
      <c r="J50" s="44"/>
      <c r="K50" s="26">
        <f t="shared" si="9"/>
        <v>0</v>
      </c>
      <c r="L50" s="12" t="e">
        <f t="shared" ref="L50:N51" si="15">I50/C50*100</f>
        <v>#DIV/0!</v>
      </c>
      <c r="M50" s="16" t="e">
        <f t="shared" si="15"/>
        <v>#DIV/0!</v>
      </c>
      <c r="N50" s="16" t="e">
        <f t="shared" si="15"/>
        <v>#DIV/0!</v>
      </c>
      <c r="O50" s="18" t="e">
        <f>I50/F50*100</f>
        <v>#DIV/0!</v>
      </c>
      <c r="P50" s="18"/>
      <c r="Q50" s="26" t="e">
        <f t="shared" si="11"/>
        <v>#DIV/0!</v>
      </c>
    </row>
    <row r="51" spans="1:17" s="65" customFormat="1" x14ac:dyDescent="0.3">
      <c r="A51" s="62"/>
      <c r="B51" s="62" t="s">
        <v>3</v>
      </c>
      <c r="C51" s="63">
        <f>C36+C38+C39+C40+C41+C48+C49</f>
        <v>144156307</v>
      </c>
      <c r="D51" s="64">
        <f>D36+D48+D49+D40</f>
        <v>6266168</v>
      </c>
      <c r="E51" s="16">
        <f>C51+D51</f>
        <v>150422475</v>
      </c>
      <c r="F51" s="64">
        <f>SUM(F38:F50)+F36</f>
        <v>158597484</v>
      </c>
      <c r="G51" s="64">
        <f>SUM(G38:G50)+G36</f>
        <v>5755500</v>
      </c>
      <c r="H51" s="16">
        <f>F51+G51</f>
        <v>164352984</v>
      </c>
      <c r="I51" s="64">
        <f>SUM(I38:I50)+I36</f>
        <v>154861955</v>
      </c>
      <c r="J51" s="63">
        <f>SUM(J38:J50)+J36</f>
        <v>5515219</v>
      </c>
      <c r="K51" s="64">
        <f>I51+J51</f>
        <v>160377174</v>
      </c>
      <c r="L51" s="12">
        <f t="shared" si="15"/>
        <v>107.42641666035466</v>
      </c>
      <c r="M51" s="16">
        <f t="shared" si="15"/>
        <v>88.01581764165914</v>
      </c>
      <c r="N51" s="16">
        <f t="shared" si="15"/>
        <v>106.61782689056274</v>
      </c>
      <c r="O51" s="12">
        <f>I51/F51*100</f>
        <v>97.644648007152497</v>
      </c>
      <c r="P51" s="12">
        <f>J51/G51*100</f>
        <v>95.825193293371555</v>
      </c>
      <c r="Q51" s="12">
        <f>K51/H51*100</f>
        <v>97.580932269535182</v>
      </c>
    </row>
    <row r="52" spans="1:17" x14ac:dyDescent="0.3">
      <c r="B52" s="2" t="s">
        <v>26</v>
      </c>
      <c r="C52" s="2"/>
      <c r="D52" s="2"/>
      <c r="E52" s="2"/>
      <c r="P52" s="1" t="s">
        <v>54</v>
      </c>
    </row>
  </sheetData>
  <mergeCells count="23">
    <mergeCell ref="A5:Q5"/>
    <mergeCell ref="A7:A10"/>
    <mergeCell ref="B7:B10"/>
    <mergeCell ref="F7:H7"/>
    <mergeCell ref="H8:H10"/>
    <mergeCell ref="O8:O10"/>
    <mergeCell ref="F8:F10"/>
    <mergeCell ref="L7:N7"/>
    <mergeCell ref="L8:L10"/>
    <mergeCell ref="M8:M10"/>
    <mergeCell ref="N8:N10"/>
    <mergeCell ref="C7:E7"/>
    <mergeCell ref="C8:C10"/>
    <mergeCell ref="D8:D10"/>
    <mergeCell ref="E8:E10"/>
    <mergeCell ref="G8:G10"/>
    <mergeCell ref="J8:J10"/>
    <mergeCell ref="P8:P10"/>
    <mergeCell ref="K8:K10"/>
    <mergeCell ref="Q8:Q10"/>
    <mergeCell ref="I7:K7"/>
    <mergeCell ref="O7:Q7"/>
    <mergeCell ref="I8:I10"/>
  </mergeCells>
  <phoneticPr fontId="2" type="noConversion"/>
  <printOptions horizontalCentered="1"/>
  <pageMargins left="0.19685039370078741" right="0.19685039370078741" top="0.19685039370078741" bottom="0.19685039370078741" header="0.51181102362204722" footer="0.51181102362204722"/>
  <pageSetup paperSize="9" scale="4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Дод2</vt:lpstr>
      <vt:lpstr>Дод2!Область_печати</vt:lpstr>
    </vt:vector>
  </TitlesOfParts>
  <Company>Сумы, ОФУ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Иванникова С.Г.</dc:creator>
  <cp:lastModifiedBy>10</cp:lastModifiedBy>
  <cp:lastPrinted>2019-01-24T09:23:43Z</cp:lastPrinted>
  <dcterms:created xsi:type="dcterms:W3CDTF">2000-03-20T13:04:02Z</dcterms:created>
  <dcterms:modified xsi:type="dcterms:W3CDTF">2019-01-31T08:31:26Z</dcterms:modified>
</cp:coreProperties>
</file>